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20730" windowHeight="6180" firstSheet="2" activeTab="2"/>
  </bookViews>
  <sheets>
    <sheet name="Toelichting Algemeen" sheetId="12" state="hidden" r:id="rId1"/>
    <sheet name="Bedrijven" sheetId="24" state="hidden" r:id="rId2"/>
    <sheet name="Inleiding" sheetId="27" r:id="rId3"/>
    <sheet name="Structuur" sheetId="20" r:id="rId4"/>
    <sheet name="Economie" sheetId="19" r:id="rId5"/>
    <sheet name="invul structuur" sheetId="14" state="hidden" r:id="rId6"/>
    <sheet name="voorbeeld structuur" sheetId="15" state="hidden" r:id="rId7"/>
    <sheet name="invuleconomisch" sheetId="1" state="hidden" r:id="rId8"/>
    <sheet name="invuleconomischvoorbeeld" sheetId="13" state="hidden" r:id="rId9"/>
    <sheet name="Toelichting per regel" sheetId="16" state="hidden" r:id="rId10"/>
    <sheet name="Toelichting" sheetId="26" r:id="rId11"/>
    <sheet name="Kengetallen" sheetId="28" r:id="rId12"/>
  </sheets>
  <definedNames>
    <definedName name="_ftn1" localSheetId="5">'invul structuur'!#REF!</definedName>
    <definedName name="_ftn1" localSheetId="7">invuleconomisch!#REF!</definedName>
    <definedName name="_ftn1" localSheetId="8">invuleconomischvoorbeeld!#REF!</definedName>
    <definedName name="_ftn1" localSheetId="6">'voorbeeld structuur'!#REF!</definedName>
    <definedName name="_ftnref1" localSheetId="5">'invul structuur'!#REF!</definedName>
    <definedName name="_ftnref1" localSheetId="7">invuleconomisch!#REF!</definedName>
    <definedName name="_ftnref1" localSheetId="8">invuleconomischvoorbeeld!#REF!</definedName>
    <definedName name="_ftnref1" localSheetId="6">'voorbeeld structuur'!#REF!</definedName>
    <definedName name="_xlnm.Print_Area" localSheetId="2">Inleiding!$A$1:$D$18</definedName>
    <definedName name="_xlnm.Print_Area" localSheetId="5">'invul structuur'!$B$1:$E$87</definedName>
    <definedName name="_xlnm.Print_Area" localSheetId="7">invuleconomisch!$B$1:$D$75</definedName>
    <definedName name="_xlnm.Print_Area" localSheetId="8">invuleconomischvoorbeeld!$B$1:$D$75</definedName>
    <definedName name="_xlnm.Print_Area" localSheetId="6">'voorbeeld structuur'!$B$1:$E$88</definedName>
  </definedNames>
  <calcPr calcId="145621"/>
</workbook>
</file>

<file path=xl/calcChain.xml><?xml version="1.0" encoding="utf-8"?>
<calcChain xmlns="http://schemas.openxmlformats.org/spreadsheetml/2006/main">
  <c r="C5" i="19" l="1"/>
  <c r="C4" i="19"/>
  <c r="C3" i="19"/>
  <c r="D52" i="20" l="1"/>
  <c r="D42" i="20"/>
  <c r="C20" i="19" l="1"/>
  <c r="B23" i="28" l="1"/>
  <c r="B29" i="28"/>
  <c r="B15" i="28"/>
  <c r="C21" i="19" l="1"/>
  <c r="C25" i="19" l="1"/>
  <c r="B20" i="28" s="1"/>
  <c r="B25" i="28" s="1"/>
  <c r="B21" i="28"/>
  <c r="D45" i="20"/>
  <c r="B16" i="28" s="1"/>
  <c r="B22" i="28"/>
  <c r="B8" i="28" l="1"/>
  <c r="B24" i="28"/>
  <c r="C8" i="19"/>
  <c r="C17" i="19" s="1"/>
  <c r="B6" i="28" s="1"/>
  <c r="C39" i="19"/>
  <c r="C57" i="19"/>
  <c r="B10" i="28" s="1"/>
  <c r="B36" i="28" l="1"/>
  <c r="B26" i="28"/>
  <c r="B17" i="28"/>
  <c r="B35" i="28"/>
  <c r="B9" i="28"/>
  <c r="B28" i="28"/>
  <c r="D45" i="14"/>
  <c r="D48" i="14"/>
  <c r="D78" i="14"/>
  <c r="D77" i="14"/>
  <c r="D76" i="14"/>
  <c r="D75" i="14"/>
  <c r="D74" i="14"/>
  <c r="D72" i="14"/>
  <c r="D71" i="14"/>
  <c r="D70" i="14"/>
  <c r="D78" i="15"/>
  <c r="D76" i="15"/>
  <c r="D74" i="15"/>
  <c r="D72" i="15"/>
  <c r="D71" i="15"/>
  <c r="D70" i="15"/>
  <c r="D12" i="1"/>
  <c r="D22" i="1"/>
  <c r="D12" i="13"/>
  <c r="D55" i="14"/>
  <c r="D55" i="15"/>
  <c r="D75" i="15"/>
  <c r="D66" i="15"/>
  <c r="D66" i="14"/>
  <c r="D45" i="15"/>
  <c r="D48" i="15"/>
  <c r="D62" i="15"/>
  <c r="D62" i="14"/>
  <c r="D69" i="13"/>
  <c r="D48" i="13"/>
  <c r="D30" i="13"/>
  <c r="D31" i="13"/>
  <c r="D22" i="13"/>
  <c r="D50" i="13"/>
  <c r="D48" i="1"/>
  <c r="D30" i="1"/>
  <c r="D31" i="1"/>
  <c r="D69" i="1"/>
  <c r="D67" i="14"/>
  <c r="D68" i="14"/>
  <c r="D34" i="1"/>
  <c r="D33" i="1"/>
  <c r="D77" i="15"/>
  <c r="D71" i="1"/>
  <c r="D63" i="14"/>
  <c r="D64" i="14"/>
  <c r="D74" i="1"/>
  <c r="D75" i="1"/>
  <c r="D51" i="1"/>
  <c r="D50" i="1"/>
  <c r="D71" i="13"/>
  <c r="D63" i="15"/>
  <c r="D64" i="15"/>
  <c r="D34" i="13"/>
  <c r="D33" i="13"/>
  <c r="D51" i="13"/>
  <c r="D67" i="15"/>
  <c r="D68" i="15"/>
  <c r="D75" i="13"/>
  <c r="D74" i="13"/>
  <c r="B41" i="28" l="1"/>
  <c r="B39" i="28"/>
  <c r="B38" i="28"/>
  <c r="B42" i="28"/>
  <c r="B30" i="28"/>
  <c r="B11" i="28"/>
  <c r="D9" i="28" s="1"/>
  <c r="C59" i="19"/>
  <c r="D8" i="28" l="1"/>
  <c r="B12" i="28"/>
  <c r="D12" i="28" s="1"/>
  <c r="D10" i="28"/>
  <c r="B18" i="28"/>
  <c r="D6" i="28"/>
</calcChain>
</file>

<file path=xl/sharedStrings.xml><?xml version="1.0" encoding="utf-8"?>
<sst xmlns="http://schemas.openxmlformats.org/spreadsheetml/2006/main" count="751" uniqueCount="346">
  <si>
    <t>Totale kosten</t>
  </si>
  <si>
    <t>Opbrengsten uit PGB</t>
  </si>
  <si>
    <t>Materiële en overige kosten</t>
  </si>
  <si>
    <t>Totale materiële en overige kosten</t>
  </si>
  <si>
    <t>2.</t>
  </si>
  <si>
    <t>4.</t>
  </si>
  <si>
    <t>5.</t>
  </si>
  <si>
    <t>Verzekeringen</t>
  </si>
  <si>
    <t>6.</t>
  </si>
  <si>
    <t>5 a)</t>
  </si>
  <si>
    <t>5 b)</t>
  </si>
  <si>
    <t>5 c)</t>
  </si>
  <si>
    <t>5 d)</t>
  </si>
  <si>
    <t>5 e)</t>
  </si>
  <si>
    <t>5 f)</t>
  </si>
  <si>
    <t>5 g)</t>
  </si>
  <si>
    <t>5 h)</t>
  </si>
  <si>
    <t>4 h)</t>
  </si>
  <si>
    <t>4 e)</t>
  </si>
  <si>
    <t>4 d)</t>
  </si>
  <si>
    <t>4 a)</t>
  </si>
  <si>
    <t>3 e)</t>
  </si>
  <si>
    <t>3 d)</t>
  </si>
  <si>
    <t>3 c)</t>
  </si>
  <si>
    <t>3 b)</t>
  </si>
  <si>
    <t>3 a)</t>
  </si>
  <si>
    <t>2 c)</t>
  </si>
  <si>
    <t>2 b)</t>
  </si>
  <si>
    <t>2 a)</t>
  </si>
  <si>
    <t>5 i)</t>
  </si>
  <si>
    <t>Energie kosten (gas, water, licht)</t>
  </si>
  <si>
    <t>4 g)</t>
  </si>
  <si>
    <t>5 j)</t>
  </si>
  <si>
    <t>ja</t>
  </si>
  <si>
    <t>Factor opbrengsten i.r.t. totale kosten excl eigen arbeid</t>
  </si>
  <si>
    <t>Factor opbrengsten i.r.t. totale kosten incl eigen arbeid</t>
  </si>
  <si>
    <t>nee</t>
  </si>
  <si>
    <t>waarvan vreemde arbeid</t>
  </si>
  <si>
    <t>verhuur accommodatie</t>
  </si>
  <si>
    <t>Format kengetallen Zorglandbouw 1.0 210515</t>
  </si>
  <si>
    <t>Opbrengsten 2014</t>
  </si>
  <si>
    <t>opbrengsten en kosten boekjaar 2014</t>
  </si>
  <si>
    <t xml:space="preserve">Opbrengsten ZIN (Zorg In Natura) AWBZ totaal  [2015: WLZ] </t>
  </si>
  <si>
    <t>Overige opbrengsten van de zorgboerderij</t>
  </si>
  <si>
    <t>Kosten Arbeid</t>
  </si>
  <si>
    <t>Kosten in 2014</t>
  </si>
  <si>
    <t>Algemeen eigen ondernemersinzet (berekend - 40.000 bij fulltime)</t>
  </si>
  <si>
    <t xml:space="preserve">Personeelskosten - vaste dienst; gericht op begeleiding cliënten </t>
  </si>
  <si>
    <t>Personeelskosten - overig; gericht op begeleiding cliënten</t>
  </si>
  <si>
    <t xml:space="preserve">Overige personele kosten </t>
  </si>
  <si>
    <t>Factor opbrengsten / arbeidskosten incl. eigen arbeid</t>
  </si>
  <si>
    <t>Factor opbrengsten / vreemde arbeid excl. eigen arbeid</t>
  </si>
  <si>
    <t>Afschrijving inrichting gebouwen t.b.v. zorg</t>
  </si>
  <si>
    <t>Huur of pacht terreinen t.b.v. zorg</t>
  </si>
  <si>
    <t>Rentekosten op leningen t.b.v. zorg in 2014</t>
  </si>
  <si>
    <t>Huur of afschrijvingskosten investeringen in productiemiddelen tbv zorg</t>
  </si>
  <si>
    <t>Afschrijvingskosten terreinvoorzieningen t.b.v. zorg</t>
  </si>
  <si>
    <t>Onderhoudskosten gebouwen t.b.v. zorg</t>
  </si>
  <si>
    <t>Onderhoudskosten inrichting t.b.v. zorg</t>
  </si>
  <si>
    <t>Factor opbrengsten / arbeid en huisvestingskosten</t>
  </si>
  <si>
    <t>Factor opbrengsten / arbeid en huisvest.kosten (excl eigen arb.)</t>
  </si>
  <si>
    <t>Kosten Huisvesting zorgboerderij</t>
  </si>
  <si>
    <t>Totale kosten Huisvesting zorgboerderij</t>
  </si>
  <si>
    <t>Totale kosten arbeid</t>
  </si>
  <si>
    <t>Cliëntgebonden kosten - voeding</t>
  </si>
  <si>
    <t>Cliëntgebonden kosten - overig materialen, enz.</t>
  </si>
  <si>
    <t>Vervoerskosten extern</t>
  </si>
  <si>
    <t xml:space="preserve">Bedrijfskosten zorgboerderij </t>
  </si>
  <si>
    <t>Aanschaf / onderhoudskosten kleinvee zorgboerderij</t>
  </si>
  <si>
    <t>Lidmaatschappen, vakliteratuur, enz.</t>
  </si>
  <si>
    <t>Kosten kwaliteit (Keurmerk, BHV, RI&amp;E, enz)</t>
  </si>
  <si>
    <t>Kosten verkoop(bijv. open dagen, promotiemateriaal, website etc.)</t>
  </si>
  <si>
    <t>Totaal Opbrengsten 2014</t>
  </si>
  <si>
    <t>Overige kosten huisvesting zorgboerderij</t>
  </si>
  <si>
    <t>Vervoerskosten eigen middelen</t>
  </si>
  <si>
    <t>Overige Kosten materieel en overig</t>
  </si>
  <si>
    <t xml:space="preserve">        Opbrengsten ZIN - Samenwerkingsverband zorgboerderijen</t>
  </si>
  <si>
    <t xml:space="preserve">        Opbrengsten ZIN - Onderaannemerschap zorginstelling</t>
  </si>
  <si>
    <t xml:space="preserve">        Opbrengsten ZIN - Eigen toelating AWBZ</t>
  </si>
  <si>
    <t>Invulformulier individueel - bedrijfseconomisch</t>
  </si>
  <si>
    <t>Naam ondernemer</t>
  </si>
  <si>
    <t>Naam zorgboerderij</t>
  </si>
  <si>
    <t>Datum invullen</t>
  </si>
  <si>
    <t xml:space="preserve">telefoonnummer </t>
  </si>
  <si>
    <t>NB: Alleen lichtblauwe cellen invullen!</t>
  </si>
  <si>
    <t>Albert Zorgboer</t>
  </si>
  <si>
    <t>Zorgboerderij Muntz</t>
  </si>
  <si>
    <t>0123 - 456789</t>
  </si>
  <si>
    <t>INGEVULD VOORBEELD</t>
  </si>
  <si>
    <t>Invulformulier individueel - structuur</t>
  </si>
  <si>
    <t>niet meer</t>
  </si>
  <si>
    <t>Zorgboerderij sinds (jaartal)</t>
  </si>
  <si>
    <t>Provincie</t>
  </si>
  <si>
    <t>Indien ja, in welke sector(en) bent u actief</t>
  </si>
  <si>
    <t>graasdieren</t>
  </si>
  <si>
    <t>hokdieren</t>
  </si>
  <si>
    <t>akkerbouw</t>
  </si>
  <si>
    <t>tuinbouw</t>
  </si>
  <si>
    <t>overig</t>
  </si>
  <si>
    <t>(graag aankruisen wat van toepassing is)</t>
  </si>
  <si>
    <t>75 - 25%</t>
  </si>
  <si>
    <t>90 -10%</t>
  </si>
  <si>
    <t>Welke zorgdiensten heeft u en (ca.) hoeveel plaatsen?</t>
  </si>
  <si>
    <t>dagzorg/dagbesteding</t>
  </si>
  <si>
    <t>kortdurend verblijf</t>
  </si>
  <si>
    <t>7 x 24 uur woonzorg</t>
  </si>
  <si>
    <t>Heeft u een bedrijfsmatig gevoerd agrarisch bedrijf?</t>
  </si>
  <si>
    <t xml:space="preserve">wat is - in omzet op jaarbasis, indicatatief - de verhouding tussen agro </t>
  </si>
  <si>
    <t>Op welke cliëntgroepen/zorgvragen richt u zich?</t>
  </si>
  <si>
    <t>ouderen</t>
  </si>
  <si>
    <t>jeugd</t>
  </si>
  <si>
    <t>NAH</t>
  </si>
  <si>
    <t>anders, namelijk</t>
  </si>
  <si>
    <t>………………………</t>
  </si>
  <si>
    <t>……………………..</t>
  </si>
  <si>
    <t>dagen</t>
  </si>
  <si>
    <t>Wat is uw zorgcapaciteit op jaarbasis?                  Aantal dagen / week</t>
  </si>
  <si>
    <t>Aantal weken per jaar</t>
  </si>
  <si>
    <t>weken</t>
  </si>
  <si>
    <t>verstand. beperking</t>
  </si>
  <si>
    <t>psych. beperkingen</t>
  </si>
  <si>
    <t>Uw (theoretische) zorgcapaciteit is weken x dagen x plaatsen</t>
  </si>
  <si>
    <t>dagdelen/jaar</t>
  </si>
  <si>
    <t>Wat is - indicatief - uw zorgproductie op jaarbasis in dagdelen?</t>
  </si>
  <si>
    <t>Uw (theoretische) bezettingsgraad is ca.</t>
  </si>
  <si>
    <t>FTE</t>
  </si>
  <si>
    <t>Met hoeveel medewerkers in loondienst werkt u in de zorg (in FTE)?</t>
  </si>
  <si>
    <t>Met hoeveel stagiaires werkt u op de zorgboerderij (in FTE)?</t>
  </si>
  <si>
    <t>Met hoeveel vrijwilligers werkt u op de zorgboerderij (in FTE)?</t>
  </si>
  <si>
    <t>Maakt u gebruik van ZZP-ers, freelancers, enz. in de zorg (in FTE)?</t>
  </si>
  <si>
    <t>Uw gerealiseerd aantal dagdelen 2014 is</t>
  </si>
  <si>
    <t>Uw totaal kosten zorgboerderij inclusief ondernemersvergoeding is</t>
  </si>
  <si>
    <t>Uw kostprijs per gerealiseerd dagdeel 2014 is</t>
  </si>
  <si>
    <t>VOORBEELD</t>
  </si>
  <si>
    <t>Gelderland</t>
  </si>
  <si>
    <t>x</t>
  </si>
  <si>
    <t>%</t>
  </si>
  <si>
    <t>Uw totaal opbrengsten zorgboerderij is</t>
  </si>
  <si>
    <t>Uw opbrengsprijs per gerealiseerd dagdeel is</t>
  </si>
  <si>
    <t>Totaal arbeidsbezetting op jaarbasis, indicatief</t>
  </si>
  <si>
    <t>25 - 75%</t>
  </si>
  <si>
    <t>10 - 90%</t>
  </si>
  <si>
    <t>50 - 50%</t>
  </si>
  <si>
    <t>Met hoeveel eigen (gezins-)ondernemers werkt u in de zorg (in FTE)?</t>
  </si>
  <si>
    <t>10 -  90%</t>
  </si>
  <si>
    <t>Toelichting per post</t>
  </si>
  <si>
    <t>Hier komt automatisch de totaal opbrengst Zorg In Natura</t>
  </si>
  <si>
    <t>Vul hier de opbrengsten uit zorg in natura in die betrekking hebben op een samenwerkingsverband (BEZINN, Coöperatie B&amp;Z, enz.)</t>
  </si>
  <si>
    <t>Vul hier de opbrengsten uit zorg in natura in die betrekking hebben op een onderaannemershcap met zorginstellling</t>
  </si>
  <si>
    <t>Vul hier de opbrengsten uit zorg in natura in die betrekking hebben op een éigen AWBZ-toelating</t>
  </si>
  <si>
    <t>Vul hier de opbrengsten uit PGB-zorg in</t>
  </si>
  <si>
    <t>Vul hier de opbrengsten uit zorg, geleverd aan/via overigen (Jeugdzorgaanbieders, UWV, enz.) in</t>
  </si>
  <si>
    <t>Vul hier de opbrengsten in bijv huur (woonzorg), verkoop gemaakte producten: eieren, groente, vlees, planten, vogelhuisjes etc., maar ook donaties etc.</t>
  </si>
  <si>
    <t>Vul hier de opbrengsten in die afkomstig zijn uit verhuur van de accomodatie die ter beschikking staat van de zorg, bijv. vergaderruimte</t>
  </si>
  <si>
    <t>Hier komt automatisch de totaal opbrengst Zorg in 2014</t>
  </si>
  <si>
    <t>Vul hier de vergoeding voor eigen ondernemersinzet per jaar in. Dit betreft een berekend loon, 1 fulltime ondernemer wordt gelijk gesteld aan € 40.000</t>
  </si>
  <si>
    <r>
      <t xml:space="preserve">Vul hier de betaalde loonkosten per jaar in (bruto incl. sociale lasten) gericht op begeleiding, ondersteuning clienten en algemene zorgtaken </t>
    </r>
    <r>
      <rPr>
        <b/>
        <sz val="10"/>
        <rFont val="Arial"/>
        <family val="2"/>
      </rPr>
      <t>in loondienst..</t>
    </r>
  </si>
  <si>
    <r>
      <t xml:space="preserve">Vul hier de uitgaven per jaar in gericht op begeleiding, ondersteuning clienten en algemene zorgtaken - </t>
    </r>
    <r>
      <rPr>
        <b/>
        <sz val="10"/>
        <rFont val="Arial"/>
        <family val="2"/>
      </rPr>
      <t>overig (ZZP-er, freelancer, enz.)</t>
    </r>
  </si>
  <si>
    <t>Vul hier de overige uitgaven voor medewerkers, stagiaires &amp; vrijwilligers in</t>
  </si>
  <si>
    <t>Hier komt automatisch de totaal opbrengst Kosten Arbeid in 2014</t>
  </si>
  <si>
    <t>Hier komt automatisch de totaal opbrengst Kosten Arbeid excl. eigen ondernemersvergoeding in 2014</t>
  </si>
  <si>
    <t>Verhoudingsgetal dat indicatie is voor omvang Kosten Arbeid t.o.v. Opbrengsten en vergelijking mogelijk maakt</t>
  </si>
  <si>
    <t>Verhoudingsgetal dat indicatie is voor omvang Kosten Arbeid excl. Eigen arbeidsbeloning t.o.v. Opbrengsten en vergelijking mogelijk maakt</t>
  </si>
  <si>
    <t>Vul hier de huur of pachtkosten van terreinen gebruikt voor uitvoeren zorgdiensten</t>
  </si>
  <si>
    <t>Vul hier de afschrijvingskosten van de inrichting en inventaris van de zorgboerderij in</t>
  </si>
  <si>
    <t>Vul hier de huur of afschrijvingskosten aanschaf  productiemiddelen inzake zorgboerderij in, bijvoorbeeld vervoersmiddelen, tractor, maaier, etc.</t>
  </si>
  <si>
    <t>Vul hier de afschrijvingskosten van terreinvoorzieningen gebruikt voor uitvoeren zorgdiensten in, bijv. Aanleg siertuin, groentetuin, speeltuin en paden</t>
  </si>
  <si>
    <t>Vul hier de gemaakte onderhoudskosten van gebouwen v.d. zorgboerderij in</t>
  </si>
  <si>
    <t>Vul hier de gemaakte onderhoudskosten van inrichting/inventaris v.d. zorgboerderij in</t>
  </si>
  <si>
    <t>vul hier de rentekosten op leningen ten behoeve van de zorgboerderij in van het meest recente beschikbare jaar</t>
  </si>
  <si>
    <t>Vul hier evt. overige, nog niet genoemde kosten rond huisvesting, inrichting en inventaris in</t>
  </si>
  <si>
    <t>Hier komt automatisch het totaal van de kosten rond Huisvesting voor de zorgboerderij</t>
  </si>
  <si>
    <t>Verhoudingsgetal dat indicatie is voor omvang Kosten Arbeid &amp; Huisvesting t.o.v. Opbrengsten en vergelijking mogelijk maakt</t>
  </si>
  <si>
    <t>Verhoudingsgetal dat indicatie is voor omvang Kosten A&amp;H excl. eigen arbeidsbel. t.o.v. Opbrengsten en vergelijking mogelijk maakt</t>
  </si>
  <si>
    <t xml:space="preserve">Vul hier de uitgaven in aan levensmiddelen en/of ingkochte maaltijden die voor de zorgboerderij worden gebruikt  </t>
  </si>
  <si>
    <t>Vul hier de uitgaven in aan overige materialen enz. die worden worden aangeschaft voor activiteiten van de zorgboerderij</t>
  </si>
  <si>
    <t>Vul hier gemaakte kosten voor extern vervoer (taxikosten, enz.) t.b.v. cliënten van de zorgboerderij</t>
  </si>
  <si>
    <t>Vul hier de kosten (incl. brandstof, motorrijtuigenbelasting, enz.) in van vervoer die door u zelf is aangeboden aan cliënten</t>
  </si>
  <si>
    <t>Vul hier bedrijfskosten in zoals die door het jaar heen zijn gemaakt t.b.v. de zorgboerderij</t>
  </si>
  <si>
    <t>Vul hier de aanschaf- en onderhoudskosten van (klein)vee gehouden voor de zorgactiviteiten in zoals veevoer, veeartskosten etc.</t>
  </si>
  <si>
    <t>Vul hier in de kosten aan gas, verwarming, elektra, water etc. met betrekking tot de zorgboerderij</t>
  </si>
  <si>
    <t>Vul hier alle kosten in van verzekeringen voor huisvesting, inrichting en productiemiddelen (waaronder vervoersmiddelen) inzake de zorgboerderij</t>
  </si>
  <si>
    <t>Vul hier de totale kosten aan contributies, lidmaatschappen en abonnementen per jaar in</t>
  </si>
  <si>
    <t>Vul hier de totaal gemaakte kosten rond Kwaliteit van Zorg in (Certificering / keurmerk, BHV, RI&amp;E, enz.)</t>
  </si>
  <si>
    <t>Vul hier de kosten van verkoop &amp; marketing in (bijv. open dagen, promotiemateriaal, website etc.)</t>
  </si>
  <si>
    <t>Vul hier de overige, nog niet genoemde uitgaven t.b.v. de zorgboerderij in</t>
  </si>
  <si>
    <t>Hier komt automatisch het totaal van de materiële en overige kosten voor de zorgboerderij</t>
  </si>
  <si>
    <t>Hier komt automatisch het totaal van de kosten voor de zorgboerderij</t>
  </si>
  <si>
    <t>Verhoudingsgetal dat indicatie is voor omvang Totaal Kosten t.o.v. Opbrengsten en vergelijking mogelijk maakt</t>
  </si>
  <si>
    <t>Verhoudingsgetal dat indicatie is voor omvang Totaal Kosten excl. Eigen arbeidsbel. t.o.v. Opbrengsten en vergelijking mogelijk maakt</t>
  </si>
  <si>
    <t>Format kengetallen Zorglandbouw 1.0 030615</t>
  </si>
  <si>
    <t>Huur gebouwen t.b.v. zorg</t>
  </si>
  <si>
    <t xml:space="preserve"> Afschrijving gebouwen t.b.v. zorg</t>
  </si>
  <si>
    <t>Cliëntgebonden kosten - (para-)medisch &amp; zorg</t>
  </si>
  <si>
    <t>Algemene kosten - kantoor, ICT, telefonie, enz.</t>
  </si>
  <si>
    <t>Algemene kosten - accountant, advies, loonadministratie</t>
  </si>
  <si>
    <t>Opbrengsten uit overige samenwerking - gemeente/WMO/Participatie</t>
  </si>
  <si>
    <t>Opbrengsten uit overige samenwerking - jeugdzorg, enz.</t>
  </si>
  <si>
    <t>Kosten verkoop (bijv. open dagen, promotiemateriaal, website etc.)</t>
  </si>
  <si>
    <t xml:space="preserve"> Huur gebouwen t.b.v. zorg</t>
  </si>
  <si>
    <t>Algemene kosten - kantoor, ICT, telefoon, enz.</t>
  </si>
  <si>
    <t xml:space="preserve"> Algemene kosten - accountant, advies, loonadministratie</t>
  </si>
  <si>
    <t>[nieuw gerealiseerd en/of verbouwd; zowel directe ruimtes (huiskamer,</t>
  </si>
  <si>
    <t>verblijfsruimte, activiteitenruimtes, enz. als algememe ruimtes als sanitaire ruimtes,</t>
  </si>
  <si>
    <t>kantoor, hal/gang, enz.]</t>
  </si>
  <si>
    <t>Aantal m2 in gebruik voor zorg</t>
  </si>
  <si>
    <t>m2</t>
  </si>
  <si>
    <t>Huisvestingskosten/m2 zorg</t>
  </si>
  <si>
    <t>m2 beschikbaar t.b.v. zorg</t>
  </si>
  <si>
    <t>Huisvestingskosten</t>
  </si>
  <si>
    <t>Totaal kosten arbeid incl. eigen ondernemersinzet</t>
  </si>
  <si>
    <t>Arbeidskosten per FTE</t>
  </si>
  <si>
    <t>Totaal arbeidsbezetting op jaarbasis excl. stage &amp; vrijwilligers</t>
  </si>
  <si>
    <t>Arbeidskosten per FTE excl. stage &amp; vrijwilligers</t>
  </si>
  <si>
    <t xml:space="preserve">en zorg? </t>
  </si>
  <si>
    <t>en zorg?</t>
  </si>
  <si>
    <t xml:space="preserve">[nieuw gerealiseerd en/of verbouwd; zowel directe ruimtes (huiskamer, </t>
  </si>
  <si>
    <t xml:space="preserve">verblijfsruimte, activiteitenruimtes, enz. als algemene ruimtes als sanitaire ruimtes, </t>
  </si>
  <si>
    <t>Afschrijving / mutaties groot onderhoud gebouwen t.b.v. zorg</t>
  </si>
  <si>
    <t>Vul hier de opbrengsten uit zorg, geleverd aan/via de gemeente (WMO, Participatiewet) in</t>
  </si>
  <si>
    <t>Afschrijving in gebouwen t.b.v. zorg</t>
  </si>
  <si>
    <t>Vul hier de huur van huisvesting (gebouwen) inzake zorgboerderij in</t>
  </si>
  <si>
    <t>Vul hier de afschrijvingskosten in realisatie huisvesting inzake zorgboerderij zoals investeringen in huiskamer, activiteitenruimte, kantine, sanitaire voorziening etc.</t>
  </si>
  <si>
    <t>Vul hier de afschrijvingskosten / mutaties inzake groot onderhoud inzake zorgboerderij in, bijv. verbouwing</t>
  </si>
  <si>
    <t>Vul hier de direct-zorggerelateerde uitgaven in zoals incontinentiemateriaal, enz.</t>
  </si>
  <si>
    <t>Vul hier de kosten van accountant, samenstelling jaarrekening, kosten loonadministratie, advieskosten accountant en van derden, enz. in</t>
  </si>
  <si>
    <t>Vul hier de totale algemene kosten per jaar in zoals kantoorartikelen, internet, telefonie in</t>
  </si>
  <si>
    <t>bedr</t>
  </si>
  <si>
    <t>jaar</t>
  </si>
  <si>
    <t>Opbrengsten</t>
  </si>
  <si>
    <t>Totaal Opbrengsten</t>
  </si>
  <si>
    <t>Rentekosten op leningen t.b.v. zorg</t>
  </si>
  <si>
    <t>Uw kostprijs per gerealiseerd dagdeel is</t>
  </si>
  <si>
    <t>Wat is de verhouding tussen agro en zorg qua omzet op jaarbasis</t>
  </si>
  <si>
    <t>Verhuur accommodatie</t>
  </si>
  <si>
    <t>Afschrijving gebouwen t.b.v. zorg</t>
  </si>
  <si>
    <t>Energiekosten (gas, water, licht)</t>
  </si>
  <si>
    <t>Overige kosten materieel en overig</t>
  </si>
  <si>
    <t>Boekjaar</t>
  </si>
  <si>
    <t>(indicatief)?</t>
  </si>
  <si>
    <t>Uw opbrengstprijs per gerealiseerd dagdeel is</t>
  </si>
  <si>
    <t>100 - 0%</t>
  </si>
  <si>
    <t>0 - 100%</t>
  </si>
  <si>
    <t>Totaal opbrengsten</t>
  </si>
  <si>
    <t>Kosten:</t>
  </si>
  <si>
    <t>Totaal kosten</t>
  </si>
  <si>
    <t>- huisvestingskosten</t>
  </si>
  <si>
    <t>Netto bedrijfsresultaat (opbrengsten minus kosten)</t>
  </si>
  <si>
    <t>- materiële en overige kosten</t>
  </si>
  <si>
    <t>Nummer(s) grootboekrekening</t>
  </si>
  <si>
    <t>Kosten arbeid</t>
  </si>
  <si>
    <t>Kosten huisvesting zorgboerderij</t>
  </si>
  <si>
    <t>Totale kosten huisvesting zorgboerderij</t>
  </si>
  <si>
    <t>Factor opbrengsten / arbeids- en huisvestingskosten (excl. eigen arbeid)</t>
  </si>
  <si>
    <t xml:space="preserve">       Personeelskosten - vaste dienst; gericht op begeleiding cliënten </t>
  </si>
  <si>
    <t>Eigen arbeidsinzet ondernemers (berekend - 50.000 bij fulltime)</t>
  </si>
  <si>
    <t>Personeelskosten vreemde arbeid</t>
  </si>
  <si>
    <t xml:space="preserve">       Personeelskosten - overig; gericht op begeleiding cliënten</t>
  </si>
  <si>
    <t>Kosten kwaliteit (Keurmerk, BHV, RI&amp;E, enz.)</t>
  </si>
  <si>
    <t>Kosten verkoop (bijv. open dagen, promotiemateriaal, website, enz.)</t>
  </si>
  <si>
    <t xml:space="preserve">       Personeelskosten - overig</t>
  </si>
  <si>
    <t>Factor opbrengsten / arbeids- en huisvestingskosten (incl. eigen arbeid)</t>
  </si>
  <si>
    <t>Factor opbrengsten / totale kosten (incl. eigen arbeid)</t>
  </si>
  <si>
    <t>Factor opbrengsten / totale kosten (excl. eigen arbeid)</t>
  </si>
  <si>
    <t>Huur / afschrijvingskosten investeringen in productiemiddelen t.b.v. zorg</t>
  </si>
  <si>
    <t>Datum invullen formulier</t>
  </si>
  <si>
    <t xml:space="preserve">Telefoonnummer </t>
  </si>
  <si>
    <t>Uw (theoretische) zorgcapaciteit is weken x dagen x plaatsen x dagdelen</t>
  </si>
  <si>
    <t>Wat is uw zorgcapaciteit op jaarbasis?               Aantal dagen dagzorg per week</t>
  </si>
  <si>
    <t>Beste Zorgboeren,</t>
  </si>
  <si>
    <r>
      <t xml:space="preserve">Op het tabblad </t>
    </r>
    <r>
      <rPr>
        <b/>
        <sz val="10"/>
        <color theme="1"/>
        <rFont val="Arial"/>
        <family val="2"/>
      </rPr>
      <t>Kengetallen</t>
    </r>
    <r>
      <rPr>
        <sz val="10"/>
        <color theme="1"/>
        <rFont val="Arial"/>
        <family val="2"/>
      </rPr>
      <t xml:space="preserve"> vindt u een samenvatting van de economische resultaten van de zorglandbouw op uw bedrijf, alsmede een aantal kengetallen om uw bedrijf beter te kunnen vergelijken met uw collega's. De diversiteit van de zorg-landbouw is immers een belangrijke hobbel en voorkomen moet worden dat appels met peren worden vergeleken. Eén van de opties is om de opbrengsten en kosten uit te drukken per dagdeel (ochtend, middag, avond, nacht), waarbij vooralsnog voor dagbesteding en kortlopende zorg twee dagdelen is gerekend en voor 24-uurs woonzorg vier dagdelen. Hoe dan ook, het verhaal achter de cijfers blijft minstens even belangrijk!</t>
    </r>
  </si>
  <si>
    <t>Vul hier de opbrengsten in uit zorg in natura, die betrekking hebben op een onderaannemerschap van een zorginstellling.</t>
  </si>
  <si>
    <t>Hier komt automatisch de totaalopbrengst Zorg In Natura, ofwel het totaal van 2 t/m 4.</t>
  </si>
  <si>
    <t>Vul hier de opbrengsten in uit zorg in natura, die betrekking hebben op een samenwerkingsverband (BEZINN, Coöperatie B&amp;Z, enz.).</t>
  </si>
  <si>
    <t>Vul hier de opbrengsten in uit zorg in natura, die betrekking hebben op een éigen AWBZ-toelating.</t>
  </si>
  <si>
    <t>Vul hier de opbrengsten in uit PGB-zorg.</t>
  </si>
  <si>
    <t>Vul hier de opbrengsten in uit zorg, geleverd aan/via de gemeente (WMO, Participatiewet).</t>
  </si>
  <si>
    <t>Vul hier de opbrengsten in uit zorg, geleverd aan/via overigen (Jeugdzorgaanbieders, UWV, enz.).</t>
  </si>
  <si>
    <t>Vul hier de opbrengsten in, die afkomstig zijn uit verhuur van de accomodatie die normaliter ter beschikking staat van de zorg (bijv. vergaderruimte).</t>
  </si>
  <si>
    <t>Hier komt automatisch het totaal aan opbrengsten uit de zorgactiviteiten.</t>
  </si>
  <si>
    <r>
      <t xml:space="preserve">Vul hier de uitgaven in voor overig </t>
    </r>
    <r>
      <rPr>
        <b/>
        <sz val="10"/>
        <rFont val="Arial"/>
        <family val="2"/>
      </rPr>
      <t>betaald personeel (ZZP-er, freelancer, enz.)</t>
    </r>
    <r>
      <rPr>
        <sz val="10"/>
        <rFont val="Arial"/>
        <family val="2"/>
      </rPr>
      <t>, gericht op begeleiding, ondersteuning clienten en algemene zorgtaken.</t>
    </r>
  </si>
  <si>
    <t>Vul hier de huur in van huisvesting (gebouwen) inzake zorgboerderij.</t>
  </si>
  <si>
    <r>
      <t xml:space="preserve">Vul hier de bruto loonkosten incl. sociale lasten in van </t>
    </r>
    <r>
      <rPr>
        <b/>
        <sz val="10"/>
        <rFont val="Arial"/>
        <family val="2"/>
      </rPr>
      <t>werknemers in loondienst</t>
    </r>
    <r>
      <rPr>
        <sz val="10"/>
        <rFont val="Arial"/>
        <family val="2"/>
      </rPr>
      <t>, gericht op begeleiding, ondersteuning clienten en algemene zorgtaken.</t>
    </r>
  </si>
  <si>
    <r>
      <t xml:space="preserve">Vul hier de overige uitgaven in voor </t>
    </r>
    <r>
      <rPr>
        <b/>
        <sz val="10"/>
        <color theme="1"/>
        <rFont val="Arial"/>
        <family val="2"/>
      </rPr>
      <t>onbetaalde medewerkers, stagiaires &amp; vrijwilligers</t>
    </r>
    <r>
      <rPr>
        <sz val="10"/>
        <color theme="1"/>
        <rFont val="Arial"/>
        <family val="2"/>
      </rPr>
      <t>.</t>
    </r>
  </si>
  <si>
    <t>Hier komt automatisch het totaal aan kosten voor arbeid ten behoeve van zorgactiviteiten.</t>
  </si>
  <si>
    <t>Hier komt automatisch de vergoeding voor de eigen arbeidsinzet van de ondernemers, die niet in loondienst zijn van een rechtspersoon (BV, Stichting, enz.). Het aantal ondernemers komt van het tabblad Structuur en het berekend loon is vastgesteld op 50.000 euro per fulltime ondernemer.</t>
  </si>
  <si>
    <t>Hier komt automatisch het totaal aan personeelskosten voor vreemde arbeid, dus exclusief arbeidsvergoeding voor ondernemers die niet in loondienst zijn.</t>
  </si>
  <si>
    <t>Vul hier de afschrijvingskosten in van huisvesting inzake zorgboerderij, zoals investeringen in huiskamer, activiteitenruimte, kantine, sanitaire voorzieningen.</t>
  </si>
  <si>
    <t>Vul hier de huur of pachtkosten in van terreinen gebruikt voor uitvoeren zorgdiensten.</t>
  </si>
  <si>
    <t>Vul hier de afschrijvingskosten in van de inrichting en inventaris van de zorgboerderij.</t>
  </si>
  <si>
    <t>Vul hier de afschrijvingskosten / mutaties in inzake groot onderhoud van de zorgboerderij (bijv. verbouwing).</t>
  </si>
  <si>
    <t>Vul hier de huur of afschrijvingskosten aanschaf productiemiddelen in inzake zorgboerderij (bijv. vervoersmiddelen, tractor, maaier, enz.).</t>
  </si>
  <si>
    <t>Vul hier de afschrijvingskosten van terreinvoorzieningen in gebruikt voor uitvoeren zorgdiensten (bijv. aanleg siertuin, groentetuin, speeltuin en paden).</t>
  </si>
  <si>
    <t>Vul hier de gemaakte onderhoudskosten in van gebouwen van de zorgboerderij.</t>
  </si>
  <si>
    <t>Vul hier de gemaakte onderhoudskosten in van inrichting/inventaris van de zorgboerderij.</t>
  </si>
  <si>
    <t>Vul hier de rentekosten in op leningen ten behoeve van de zorgboerderij van het meest recente beschikbare jaar.</t>
  </si>
  <si>
    <t>Vul hier eventuele overige, nog niet genoemde kosten in rond huisvesting, inrichting en inventaris.</t>
  </si>
  <si>
    <t>Vul hier de uitgaven in aan levensmiddelen en/of ingekochte maaltijden die voor de zorgboerderij worden gebruikt.</t>
  </si>
  <si>
    <t>Hier komt automatisch het totaal aan kosten rond huisvesting voor de zorgboerderij.</t>
  </si>
  <si>
    <t>Vul hier direct aan de zorg gerelateerde uitgaven in (bijv. incontinentiemateriaal).</t>
  </si>
  <si>
    <t>Vul hier de uitgaven in aan overige materialen, die worden aangeschaft voor activiteiten van de zorgboerderij.</t>
  </si>
  <si>
    <t>Vul hier de kosten (incl. brandstof, motorrijtuigenbelasting, enz.) in van vervoer, dat door u zelf is aangeboden aan cliënten.</t>
  </si>
  <si>
    <t>Vul hier gemaakte kosten in voor extern vervoer (taxikosten, enz.) t.b.v. cliënten van de zorgboerderij.</t>
  </si>
  <si>
    <t>Vul hier de aanschaf- en onderhoudskosten in van (klein)vee gehouden voor de zorgactiviteiten (zoals veevoer, veeartskosten).</t>
  </si>
  <si>
    <t>Vul hier bedrijfskosten in, zoals die door het jaar heen zijn gemaakt t.b.v. de zorgboerderij.</t>
  </si>
  <si>
    <t>Vul hier de kosten aan gas, verwarming, elektra, water in met betrekking tot de zorgboerderij.</t>
  </si>
  <si>
    <t>Vul hier de algemene kosten in van kantoorartikelen, internet, telefonie, enz.</t>
  </si>
  <si>
    <t>Vul hier de algemene kosten in van accountant, samenstelling jaarrekening, kosten loonadministratie, advieskosten accountant en van derden, enz.</t>
  </si>
  <si>
    <t>Vul hier alle kosten in van verzekeringen voor huisvesting, inrichting en productiemiddelen (waaronder vervoersmiddelen) inzake de zorgboerderij.</t>
  </si>
  <si>
    <t>Vul hier de totale kosten aan contributies, lidmaatschappen en abonnementen in</t>
  </si>
  <si>
    <t>Kosten kwaliteit (keurmerk, BHV, RI&amp;E, enz.)</t>
  </si>
  <si>
    <t>Vul hier de totaal gemaakte kosten rond Kwaliteit van Zorg in (certificering / keurmerk, BHV, RI&amp;E, enz.)</t>
  </si>
  <si>
    <t>Vul hier de kosten van verkoop &amp; marketing in (bijv. open dagen, promotiemateriaal, website, enz.)</t>
  </si>
  <si>
    <t>Vul hier de overige, nog niet genoemde uitgaven t.b.v. de zorgboerderij in.</t>
  </si>
  <si>
    <t>Hier komt automatisch het totaal van de materiële en overige kosten voor de zorgboerderij.</t>
  </si>
  <si>
    <t>Hier komt automatisch het totaal van alle kosten voor de zorgboerderij.</t>
  </si>
  <si>
    <r>
      <rPr>
        <sz val="10"/>
        <color theme="1"/>
        <rFont val="Calibri"/>
        <family val="2"/>
      </rPr>
      <t>€</t>
    </r>
    <r>
      <rPr>
        <sz val="10"/>
        <color theme="1"/>
        <rFont val="Arial"/>
        <family val="2"/>
      </rPr>
      <t xml:space="preserve"> per bedrijf</t>
    </r>
  </si>
  <si>
    <t>als % van de totale kosten</t>
  </si>
  <si>
    <t>Totaal arbeidskosten incl. eigen ondernemersinzet</t>
  </si>
  <si>
    <t>- arbeidskosten incl. eigen ondernemersinzet</t>
  </si>
  <si>
    <t>Arbeidskosten per FTE incl. stage &amp; vrijwilligers</t>
  </si>
  <si>
    <t>Arbeidsbezetting op jaarbasis incl. stage &amp; vrijwilligers (FTE)</t>
  </si>
  <si>
    <t>Arbeidsbezetting op jaarbasis excl. stage &amp; vrijwilligers (FTE)</t>
  </si>
  <si>
    <t>Totaal huisvestingskosten</t>
  </si>
  <si>
    <t>Huisvestingskosten per m2 zorg</t>
  </si>
  <si>
    <t>Verhoudingsgetallen die de kostenposten relateren aan de opbrengsten (in gebruik bij bestaande studieclub):</t>
  </si>
  <si>
    <t>Totaal arbeidskosten excl. eigen ondernemersinzet</t>
  </si>
  <si>
    <t>Factor opbrengsten / arbeidskosten excl. eigen arbeid</t>
  </si>
  <si>
    <t>(nieuw gerealiseerd en/of verbouwd; zowel directe ruimtes (huiskamer, verblijfsruimte, activiteitenruimtes, enz.) als algemene ruimtes (sanitaire ruimtes, kantoor, hal/gang, enz.))</t>
  </si>
  <si>
    <r>
      <t xml:space="preserve">U vindt in dit Excelbestand een aantal tabbladen met verschillende inhoud (zie de balk onderaan). Allereerst het tabblad </t>
    </r>
    <r>
      <rPr>
        <b/>
        <sz val="10"/>
        <color theme="1"/>
        <rFont val="Arial"/>
        <family val="2"/>
      </rPr>
      <t>Inleiding</t>
    </r>
    <r>
      <rPr>
        <sz val="10"/>
        <color theme="1"/>
        <rFont val="Arial"/>
        <family val="2"/>
      </rPr>
      <t xml:space="preserve">, dat u nu aan het lezen bent. Vervolgens het tabblad </t>
    </r>
    <r>
      <rPr>
        <b/>
        <sz val="10"/>
        <color theme="1"/>
        <rFont val="Arial"/>
        <family val="2"/>
      </rPr>
      <t>Structuur</t>
    </r>
    <r>
      <rPr>
        <sz val="10"/>
        <color theme="1"/>
        <rFont val="Arial"/>
        <family val="2"/>
      </rPr>
      <t xml:space="preserve">, waarop een aantal vragen wordt gesteld met betrekking tot de kenmerken van uw zorgboerderij. Daarna volgt het tabblad </t>
    </r>
    <r>
      <rPr>
        <b/>
        <sz val="10"/>
        <color theme="1"/>
        <rFont val="Arial"/>
        <family val="2"/>
      </rPr>
      <t>Economie</t>
    </r>
    <r>
      <rPr>
        <sz val="10"/>
        <color theme="1"/>
        <rFont val="Arial"/>
        <family val="2"/>
      </rPr>
      <t xml:space="preserve">, waarin u vanuit uw financiële boekhouding en/of jaarrekening de opbrengsten en kosten in kunt vullen. Er is een tabblad </t>
    </r>
    <r>
      <rPr>
        <b/>
        <sz val="10"/>
        <color theme="1"/>
        <rFont val="Arial"/>
        <family val="2"/>
      </rPr>
      <t>Toelichting</t>
    </r>
    <r>
      <rPr>
        <sz val="10"/>
        <color theme="1"/>
        <rFont val="Arial"/>
        <family val="2"/>
      </rPr>
      <t xml:space="preserve"> toegevoegd, waarin per post een korte toelichting wordt gegeven. Bij sommige van deze posten zult u waarschijnlijk een inschatting moeten maken van het deel dat op uw agrarisch bedrijf rust en het deel dat valt toe te rekenen aan de zorgactiviteiten. Probeert u dit zo goed mogelijk te benaderen!</t>
    </r>
  </si>
  <si>
    <t>In samenspraak met de FLZ, aangesloten regionale zorgpartijen (ZLTO, coöperatie Limburgse Zorgboeren, BEZINN en coöperatie Boer en Zorg) en bij de VLB aangesloten accountantskantoren (ABAB accountants, AccoN AVM, Alfa accountants, Countus en Flynth) is een rekenformat opgesteld. Na invulling van uw eigen gegevens met betrekking tot uw bedrijfsstructuur, opbrengsten en kosten, krijgt u zicht op de economische kengetallen met betrekking tot de zorglandbouw op uw bedrijf.</t>
  </si>
  <si>
    <t>Rekenformat kengetallen Zorglandbouw - Inleiding</t>
  </si>
  <si>
    <t>Disclaimer: Het rekenformat is gratis te gebruiken. Hoewel Wageningen UR aan de opzet, ontwikkeling en inhoud van dit economisch rekenformat zorglandbouw en de getoonde informatie de uiterste zorg heeft besteed, kan niet voor de juistheid en volledigheid daarvan worden ingestaan. Wageningen UR aanvaardt hiervoor dan ook geen enkele aansprakelijkheid.</t>
  </si>
  <si>
    <t>Rekenformat kengetallen Zorglandbouw - Bedrijfsstructuur</t>
  </si>
  <si>
    <t>Rekenformat kengetallen Zorglandbouw - Toelichting per opbrengst- of kostenpost</t>
  </si>
  <si>
    <t>Rekenformat kengetallen Zorglandbouw - Bedrijfseconomie</t>
  </si>
  <si>
    <t>Rekenformat kengetallen Zorglandbouw - Economische kengetallen</t>
  </si>
  <si>
    <t>ton.van.der.biezen@landbouwzorg.nl</t>
  </si>
  <si>
    <t>Voor meer informatie kunt u binnen de FLZ contact opnemen met Ton van der Biezen, mailadres:</t>
  </si>
  <si>
    <r>
      <rPr>
        <i/>
        <sz val="10"/>
        <color theme="1"/>
        <rFont val="Calibri"/>
        <family val="2"/>
      </rPr>
      <t>©</t>
    </r>
    <r>
      <rPr>
        <i/>
        <sz val="10"/>
        <color theme="1"/>
        <rFont val="Arial"/>
        <family val="2"/>
      </rPr>
      <t xml:space="preserve"> 2015 Projectgroep Kengetallen Zorglandbouw - een samenwerkingsverband van Wageningen UR, de Federatie Landbouw &amp; Zorg een een vijftal VLB-accountantskantoren. Contactpersoon projectgroep: Harold van der Meulen, LEI Wageningen UR</t>
    </r>
  </si>
  <si>
    <t>Vul hier de overige opbrengsten in, zoals huur (woonzorg), bijdrage particulieren, donaties, verkoop producten (bijv. eieren, groente, vlees, planten, vogelhuisjes), enz.</t>
  </si>
  <si>
    <t>Uw gerealiseerd aantal dagdelen op jaarbasis is</t>
  </si>
  <si>
    <t>Uw bezettingsgraad is (%)</t>
  </si>
  <si>
    <t>Totaal opbrengsten per FTE excl. stage &amp; vrijwilligers</t>
  </si>
  <si>
    <t>Hiermee krijgt u een uniek instrumenten in handen om uw eigen resultaten te vergelijken met die van uw collega's. Niet als competitiewedstrijd, maar als leermiddel op basis waarvan u een gesprek aan kunt gaan met uzelf, uw collega's, uw adviseur of accountant, et cetera. Daarbij is telkens de vraag: Wat doen mijn collega's anders dan ik en wat kan ik daarvan leren? Het kan u ook helpen om uw eigen bedrijfsvoering te vergelijken met voorgaande jaren of een prognose te maken voor het lopende jaar of komende jaren en op basis daarvan bij te sturen.</t>
  </si>
  <si>
    <r>
      <t xml:space="preserve">Want we willen allemaal </t>
    </r>
    <r>
      <rPr>
        <b/>
        <sz val="10"/>
        <color theme="1"/>
        <rFont val="Arial"/>
        <family val="2"/>
      </rPr>
      <t>kwaliteit van zorg</t>
    </r>
    <r>
      <rPr>
        <sz val="10"/>
        <color theme="1"/>
        <rFont val="Arial"/>
        <family val="2"/>
      </rPr>
      <t xml:space="preserve"> blijven leveren en bij kwaliteit hoort ook </t>
    </r>
    <r>
      <rPr>
        <b/>
        <sz val="10"/>
        <color theme="1"/>
        <rFont val="Arial"/>
        <family val="2"/>
      </rPr>
      <t>continuït</t>
    </r>
    <r>
      <rPr>
        <sz val="10"/>
        <color theme="1"/>
        <rFont val="Arial"/>
        <family val="2"/>
      </rPr>
      <t xml:space="preserve">. En dat betekent dus ook een </t>
    </r>
    <r>
      <rPr>
        <b/>
        <sz val="10"/>
        <color theme="1"/>
        <rFont val="Arial"/>
        <family val="2"/>
      </rPr>
      <t>economisch gezonde bedrijfsvoering</t>
    </r>
    <r>
      <rPr>
        <sz val="10"/>
        <color theme="1"/>
        <rFont val="Arial"/>
        <family val="2"/>
      </rPr>
      <t xml:space="preserve"> op uw zorgboerderij, hetgeen iets heel anders is dan winstmaximalisatie. Zodat u met plezier uw zorgactiviteiten kunt blijven uitvoeren en uw cliënten tevreden zijn en blijven!</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</si>
</sst>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 #,##0.00_ ;_ * \-#,##0.00_ ;_ * &quot;-&quot;??_ ;_ @_ "/>
    <numFmt numFmtId="164" formatCode="_-&quot;€&quot;\ * #,##0.00_-;_-&quot;€&quot;\ * #,##0.00\-;_-&quot;€&quot;\ * &quot;-&quot;??_-;_-@_-"/>
    <numFmt numFmtId="165" formatCode="_-* #,##0.00_-;_-* #,##0.00\-;_-* &quot;-&quot;??_-;_-@_-"/>
    <numFmt numFmtId="166" formatCode="_-* #,##0_-;_-* #,##0\-;_-* &quot;-&quot;??_-;_-@_-"/>
    <numFmt numFmtId="167" formatCode="&quot;€&quot;\ #,##0"/>
    <numFmt numFmtId="168" formatCode="_ &quot;€&quot;\ * #,##0_ ;_ &quot;€&quot;\ * \-#,##0_ ;_ &quot;€&quot;\ * &quot;-&quot;??_ ;_ @_ "/>
    <numFmt numFmtId="169" formatCode="#,##0_ ;[Red]\-#,##0\ "/>
  </numFmts>
  <fonts count="23" x14ac:knownFonts="1">
    <font>
      <sz val="10"/>
      <color theme="1"/>
      <name val="Arial"/>
      <family val="2"/>
    </font>
    <font>
      <sz val="10"/>
      <name val="Arial"/>
      <family val="2"/>
    </font>
    <font>
      <i/>
      <sz val="10"/>
      <name val="Arial"/>
      <family val="2"/>
    </font>
    <font>
      <b/>
      <i/>
      <sz val="10"/>
      <name val="Arial"/>
      <family val="2"/>
    </font>
    <font>
      <b/>
      <sz val="12"/>
      <name val="Arial"/>
      <family val="2"/>
    </font>
    <font>
      <sz val="12"/>
      <name val="Arial"/>
      <family val="2"/>
    </font>
    <font>
      <b/>
      <sz val="10"/>
      <name val="Arial"/>
      <family val="2"/>
    </font>
    <font>
      <sz val="10"/>
      <color theme="1"/>
      <name val="Arial"/>
      <family val="2"/>
    </font>
    <font>
      <b/>
      <sz val="10"/>
      <color theme="1"/>
      <name val="Arial"/>
      <family val="2"/>
    </font>
    <font>
      <b/>
      <sz val="14"/>
      <color theme="1"/>
      <name val="Arial"/>
      <family val="2"/>
    </font>
    <font>
      <b/>
      <sz val="8"/>
      <color theme="1"/>
      <name val="Arial"/>
      <family val="2"/>
    </font>
    <font>
      <b/>
      <sz val="12"/>
      <color theme="1"/>
      <name val="Arial"/>
      <family val="2"/>
    </font>
    <font>
      <sz val="12"/>
      <color theme="1"/>
      <name val="Arial"/>
      <family val="2"/>
    </font>
    <font>
      <b/>
      <i/>
      <sz val="12"/>
      <color theme="1"/>
      <name val="Arial"/>
      <family val="2"/>
    </font>
    <font>
      <b/>
      <sz val="11"/>
      <color theme="1"/>
      <name val="Arial"/>
      <family val="2"/>
    </font>
    <font>
      <b/>
      <u/>
      <sz val="10"/>
      <color theme="1"/>
      <name val="Arial"/>
      <family val="2"/>
    </font>
    <font>
      <b/>
      <u/>
      <sz val="12"/>
      <color theme="1"/>
      <name val="Arial"/>
      <family val="2"/>
    </font>
    <font>
      <i/>
      <sz val="10"/>
      <color theme="1"/>
      <name val="Arial"/>
      <family val="2"/>
    </font>
    <font>
      <sz val="10"/>
      <color rgb="FF00B0F0"/>
      <name val="Arial"/>
      <family val="2"/>
    </font>
    <font>
      <i/>
      <sz val="8"/>
      <color theme="1"/>
      <name val="Arial"/>
      <family val="2"/>
    </font>
    <font>
      <sz val="10"/>
      <color theme="1"/>
      <name val="Calibri"/>
      <family val="2"/>
    </font>
    <font>
      <i/>
      <sz val="10"/>
      <color theme="1"/>
      <name val="Calibri"/>
      <family val="2"/>
    </font>
    <font>
      <u/>
      <sz val="10"/>
      <color theme="10"/>
      <name val="Arial"/>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22" fillId="0" borderId="0" applyNumberFormat="0" applyFill="0" applyBorder="0" applyAlignment="0" applyProtection="0"/>
  </cellStyleXfs>
  <cellXfs count="338">
    <xf numFmtId="0" fontId="0" fillId="0" borderId="0" xfId="0"/>
    <xf numFmtId="0" fontId="0" fillId="2" borderId="0" xfId="0" applyFill="1"/>
    <xf numFmtId="0" fontId="8" fillId="0" borderId="1" xfId="0" applyFont="1" applyBorder="1" applyAlignment="1">
      <alignment horizontal="left" vertical="top"/>
    </xf>
    <xf numFmtId="165" fontId="7" fillId="2" borderId="0" xfId="1" applyFont="1" applyFill="1" applyBorder="1" applyAlignment="1">
      <alignment vertical="top" wrapText="1"/>
    </xf>
    <xf numFmtId="165" fontId="8" fillId="2" borderId="2" xfId="1" applyFont="1" applyFill="1" applyBorder="1" applyAlignment="1">
      <alignment vertical="top" wrapText="1"/>
    </xf>
    <xf numFmtId="165" fontId="8" fillId="3" borderId="2" xfId="1" applyFont="1" applyFill="1" applyBorder="1" applyAlignment="1">
      <alignment vertical="top" wrapText="1"/>
    </xf>
    <xf numFmtId="165" fontId="8" fillId="2" borderId="2" xfId="1" applyFont="1" applyFill="1" applyBorder="1" applyAlignment="1">
      <alignment horizontal="left" vertical="top" wrapText="1"/>
    </xf>
    <xf numFmtId="0" fontId="0" fillId="0" borderId="0" xfId="0" applyFont="1"/>
    <xf numFmtId="0" fontId="0" fillId="0" borderId="0" xfId="0" applyFont="1" applyAlignment="1">
      <alignment vertical="top" wrapText="1"/>
    </xf>
    <xf numFmtId="0" fontId="7" fillId="0" borderId="0" xfId="2" applyNumberFormat="1" applyFont="1" applyAlignment="1">
      <alignment horizontal="right"/>
    </xf>
    <xf numFmtId="0" fontId="7" fillId="2" borderId="0" xfId="2" applyNumberFormat="1" applyFont="1" applyFill="1" applyAlignment="1">
      <alignment horizontal="right"/>
    </xf>
    <xf numFmtId="0" fontId="0" fillId="0" borderId="0" xfId="0" applyFont="1" applyAlignment="1">
      <alignment horizontal="right"/>
    </xf>
    <xf numFmtId="0" fontId="7" fillId="0" borderId="1" xfId="2" applyNumberFormat="1" applyFont="1" applyBorder="1" applyAlignment="1">
      <alignment horizontal="right"/>
    </xf>
    <xf numFmtId="0" fontId="7" fillId="0" borderId="3" xfId="2" applyNumberFormat="1" applyFont="1" applyBorder="1" applyAlignment="1">
      <alignment horizontal="right"/>
    </xf>
    <xf numFmtId="0" fontId="8" fillId="0" borderId="3" xfId="2" applyNumberFormat="1" applyFont="1" applyBorder="1" applyAlignment="1">
      <alignment horizontal="right"/>
    </xf>
    <xf numFmtId="0" fontId="8" fillId="4" borderId="2" xfId="2" applyNumberFormat="1" applyFont="1" applyFill="1" applyBorder="1" applyAlignment="1">
      <alignment horizontal="right"/>
    </xf>
    <xf numFmtId="0" fontId="8" fillId="3" borderId="1" xfId="0" applyFont="1" applyFill="1" applyBorder="1"/>
    <xf numFmtId="0" fontId="8" fillId="0" borderId="0" xfId="0" applyFont="1" applyFill="1"/>
    <xf numFmtId="3" fontId="7" fillId="0" borderId="1" xfId="2" applyNumberFormat="1" applyFont="1" applyBorder="1" applyAlignment="1">
      <alignment horizontal="right"/>
    </xf>
    <xf numFmtId="0" fontId="9" fillId="0" borderId="0" xfId="0" applyFont="1"/>
    <xf numFmtId="0" fontId="7" fillId="0" borderId="1" xfId="2" applyNumberFormat="1" applyFont="1" applyBorder="1" applyAlignment="1">
      <alignment horizontal="right"/>
    </xf>
    <xf numFmtId="0" fontId="10" fillId="0" borderId="3" xfId="0" applyFont="1" applyBorder="1" applyAlignment="1">
      <alignment horizontal="left" vertical="top" wrapText="1"/>
    </xf>
    <xf numFmtId="3" fontId="7" fillId="0" borderId="4" xfId="2" applyNumberFormat="1" applyFont="1" applyBorder="1" applyAlignment="1">
      <alignment horizontal="right"/>
    </xf>
    <xf numFmtId="0" fontId="8" fillId="0" borderId="0" xfId="0" applyFont="1"/>
    <xf numFmtId="3" fontId="11" fillId="3" borderId="1" xfId="2" applyNumberFormat="1" applyFont="1" applyFill="1" applyBorder="1" applyAlignment="1">
      <alignment horizontal="right"/>
    </xf>
    <xf numFmtId="0" fontId="11" fillId="0" borderId="0" xfId="0" applyFont="1"/>
    <xf numFmtId="165" fontId="7" fillId="2" borderId="4" xfId="1" applyFont="1" applyFill="1" applyBorder="1" applyAlignment="1">
      <alignment horizontal="left" vertical="top" wrapText="1"/>
    </xf>
    <xf numFmtId="165" fontId="7" fillId="2" borderId="4" xfId="1" applyFont="1" applyFill="1" applyBorder="1" applyAlignment="1">
      <alignment vertical="top" wrapText="1"/>
    </xf>
    <xf numFmtId="165" fontId="7" fillId="0" borderId="4" xfId="1" applyFont="1" applyBorder="1" applyAlignment="1">
      <alignment horizontal="left" vertical="top" wrapText="1"/>
    </xf>
    <xf numFmtId="165" fontId="3" fillId="3" borderId="4" xfId="1" applyFont="1" applyFill="1" applyBorder="1" applyAlignment="1">
      <alignment horizontal="left" vertical="top" wrapText="1"/>
    </xf>
    <xf numFmtId="165" fontId="7" fillId="2" borderId="2" xfId="1" applyFont="1" applyFill="1" applyBorder="1" applyAlignment="1">
      <alignment vertical="top" wrapText="1"/>
    </xf>
    <xf numFmtId="165" fontId="7" fillId="0" borderId="2" xfId="1" applyFont="1" applyBorder="1" applyAlignment="1">
      <alignment vertical="top" wrapText="1"/>
    </xf>
    <xf numFmtId="0" fontId="0" fillId="0" borderId="2" xfId="0" applyFont="1" applyBorder="1" applyAlignment="1">
      <alignment vertical="top" wrapText="1"/>
    </xf>
    <xf numFmtId="165" fontId="11" fillId="5" borderId="4" xfId="1" applyFont="1" applyFill="1" applyBorder="1" applyAlignment="1">
      <alignment horizontal="left" vertical="top" wrapText="1"/>
    </xf>
    <xf numFmtId="0" fontId="12" fillId="0" borderId="0" xfId="0" applyFont="1"/>
    <xf numFmtId="3" fontId="11" fillId="5" borderId="1" xfId="2" applyNumberFormat="1" applyFont="1" applyFill="1" applyBorder="1" applyAlignment="1">
      <alignment horizontal="right"/>
    </xf>
    <xf numFmtId="165" fontId="13" fillId="0" borderId="4" xfId="1" applyFont="1" applyBorder="1" applyAlignment="1">
      <alignment horizontal="left" vertical="top" wrapText="1"/>
    </xf>
    <xf numFmtId="3" fontId="11" fillId="0" borderId="3" xfId="2" applyNumberFormat="1" applyFont="1" applyBorder="1" applyAlignment="1">
      <alignment horizontal="right"/>
    </xf>
    <xf numFmtId="165" fontId="4" fillId="3" borderId="3" xfId="2" applyNumberFormat="1" applyFont="1" applyFill="1" applyBorder="1" applyAlignment="1">
      <alignment horizontal="right"/>
    </xf>
    <xf numFmtId="165" fontId="11" fillId="5" borderId="2" xfId="1" applyFont="1" applyFill="1" applyBorder="1" applyAlignment="1">
      <alignment horizontal="left" vertical="top" wrapText="1"/>
    </xf>
    <xf numFmtId="166" fontId="11" fillId="5" borderId="2" xfId="1" applyNumberFormat="1" applyFont="1" applyFill="1" applyBorder="1" applyAlignment="1">
      <alignment horizontal="right" wrapText="1"/>
    </xf>
    <xf numFmtId="165" fontId="11" fillId="3" borderId="4" xfId="2" applyNumberFormat="1" applyFont="1" applyFill="1" applyBorder="1" applyAlignment="1">
      <alignment horizontal="right"/>
    </xf>
    <xf numFmtId="165" fontId="11" fillId="2" borderId="4" xfId="2" applyNumberFormat="1" applyFont="1" applyFill="1" applyBorder="1" applyAlignment="1">
      <alignment horizontal="right"/>
    </xf>
    <xf numFmtId="0" fontId="8" fillId="0" borderId="4" xfId="2" applyNumberFormat="1" applyFont="1" applyFill="1" applyBorder="1" applyAlignment="1">
      <alignment horizontal="right"/>
    </xf>
    <xf numFmtId="167" fontId="11" fillId="4" borderId="2" xfId="2" applyNumberFormat="1" applyFont="1" applyFill="1" applyBorder="1" applyAlignment="1">
      <alignment horizontal="right"/>
    </xf>
    <xf numFmtId="168" fontId="14" fillId="5" borderId="1" xfId="2" applyNumberFormat="1" applyFont="1" applyFill="1" applyBorder="1" applyAlignment="1">
      <alignment horizontal="right"/>
    </xf>
    <xf numFmtId="2" fontId="11" fillId="3" borderId="1" xfId="0" applyNumberFormat="1" applyFont="1" applyFill="1" applyBorder="1" applyAlignment="1">
      <alignment horizontal="right"/>
    </xf>
    <xf numFmtId="165" fontId="11" fillId="0" borderId="2" xfId="1" applyFont="1" applyFill="1" applyBorder="1" applyAlignment="1">
      <alignment horizontal="left" vertical="top" wrapText="1"/>
    </xf>
    <xf numFmtId="166" fontId="11" fillId="0" borderId="2" xfId="1" applyNumberFormat="1" applyFont="1" applyFill="1" applyBorder="1" applyAlignment="1">
      <alignment horizontal="right" wrapText="1"/>
    </xf>
    <xf numFmtId="0" fontId="12" fillId="0" borderId="0" xfId="0" applyFont="1" applyFill="1"/>
    <xf numFmtId="165" fontId="13" fillId="5" borderId="4" xfId="1" applyFont="1" applyFill="1" applyBorder="1" applyAlignment="1">
      <alignment horizontal="left" vertical="top" wrapText="1"/>
    </xf>
    <xf numFmtId="3" fontId="11" fillId="5" borderId="3" xfId="2" applyNumberFormat="1" applyFont="1" applyFill="1" applyBorder="1" applyAlignment="1">
      <alignment horizontal="right"/>
    </xf>
    <xf numFmtId="165" fontId="11" fillId="5" borderId="2" xfId="1" applyFont="1" applyFill="1" applyBorder="1" applyAlignment="1">
      <alignment vertical="top" wrapText="1"/>
    </xf>
    <xf numFmtId="165" fontId="7" fillId="2" borderId="2" xfId="1" applyFont="1" applyFill="1" applyBorder="1" applyAlignment="1">
      <alignment vertical="top" wrapText="1"/>
    </xf>
    <xf numFmtId="0" fontId="15" fillId="0" borderId="0" xfId="0" applyFont="1" applyBorder="1" applyAlignment="1">
      <alignment vertical="top"/>
    </xf>
    <xf numFmtId="165" fontId="11" fillId="0" borderId="0" xfId="1" applyFont="1" applyFill="1" applyBorder="1" applyAlignment="1">
      <alignment vertical="top" wrapText="1"/>
    </xf>
    <xf numFmtId="168" fontId="14" fillId="0" borderId="0" xfId="2" applyNumberFormat="1" applyFont="1" applyFill="1" applyBorder="1" applyAlignment="1">
      <alignment horizontal="right"/>
    </xf>
    <xf numFmtId="165" fontId="11" fillId="5" borderId="4" xfId="1" applyFont="1" applyFill="1" applyBorder="1" applyAlignment="1">
      <alignment vertical="top" wrapText="1"/>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12" fillId="3" borderId="1" xfId="0" applyFont="1" applyFill="1" applyBorder="1" applyAlignment="1">
      <alignment horizontal="left" vertical="top" wrapText="1"/>
    </xf>
    <xf numFmtId="165" fontId="12" fillId="5" borderId="1" xfId="1" applyFont="1" applyFill="1" applyBorder="1" applyAlignment="1">
      <alignment horizontal="left" vertical="top" wrapText="1"/>
    </xf>
    <xf numFmtId="0" fontId="12" fillId="5" borderId="1" xfId="1" applyNumberFormat="1" applyFont="1" applyFill="1" applyBorder="1" applyAlignment="1">
      <alignment horizontal="left" vertical="top" wrapText="1"/>
    </xf>
    <xf numFmtId="165" fontId="12" fillId="0" borderId="0" xfId="1" applyFont="1" applyFill="1" applyBorder="1" applyAlignment="1">
      <alignment vertical="top" wrapText="1"/>
    </xf>
    <xf numFmtId="0" fontId="12" fillId="3" borderId="1" xfId="0" applyFont="1" applyFill="1" applyBorder="1"/>
    <xf numFmtId="0" fontId="0" fillId="0" borderId="3" xfId="0" applyBorder="1" applyAlignment="1">
      <alignment vertical="top"/>
    </xf>
    <xf numFmtId="0" fontId="0" fillId="0" borderId="3" xfId="0" applyFont="1" applyBorder="1" applyAlignment="1">
      <alignment vertical="top"/>
    </xf>
    <xf numFmtId="0" fontId="16" fillId="3" borderId="3" xfId="0" applyFont="1" applyFill="1" applyBorder="1" applyAlignment="1">
      <alignment vertical="top"/>
    </xf>
    <xf numFmtId="0" fontId="0" fillId="2" borderId="3" xfId="0" applyFont="1" applyFill="1" applyBorder="1" applyAlignment="1">
      <alignment vertical="top"/>
    </xf>
    <xf numFmtId="0" fontId="11" fillId="0" borderId="3" xfId="0" applyFont="1" applyBorder="1" applyAlignment="1">
      <alignment vertical="top"/>
    </xf>
    <xf numFmtId="0" fontId="8" fillId="0" borderId="3" xfId="0" applyFont="1" applyBorder="1" applyAlignment="1">
      <alignment vertical="top"/>
    </xf>
    <xf numFmtId="0" fontId="15" fillId="0" borderId="3" xfId="0" applyFont="1" applyBorder="1" applyAlignment="1">
      <alignment vertical="top"/>
    </xf>
    <xf numFmtId="0" fontId="12" fillId="0" borderId="3" xfId="0" applyFont="1" applyBorder="1" applyAlignment="1">
      <alignment vertical="top"/>
    </xf>
    <xf numFmtId="0" fontId="12" fillId="0" borderId="3" xfId="0" applyFont="1" applyFill="1" applyBorder="1" applyAlignment="1">
      <alignment vertical="top"/>
    </xf>
    <xf numFmtId="0" fontId="11" fillId="0" borderId="4" xfId="0" applyFont="1" applyBorder="1" applyAlignment="1">
      <alignment horizontal="left" vertical="top"/>
    </xf>
    <xf numFmtId="0" fontId="8" fillId="0" borderId="4" xfId="0" applyFont="1" applyBorder="1" applyAlignment="1">
      <alignment horizontal="left" vertical="top"/>
    </xf>
    <xf numFmtId="0" fontId="8" fillId="0" borderId="4" xfId="0" applyFont="1" applyBorder="1" applyAlignment="1">
      <alignment horizontal="left" vertical="top" wrapText="1"/>
    </xf>
    <xf numFmtId="0" fontId="11" fillId="3" borderId="4" xfId="0" applyFont="1" applyFill="1" applyBorder="1" applyAlignment="1">
      <alignment horizontal="left" vertical="top" wrapText="1"/>
    </xf>
    <xf numFmtId="0" fontId="0" fillId="0" borderId="4" xfId="0" applyFont="1" applyBorder="1" applyAlignment="1">
      <alignment horizontal="left" vertical="top" wrapText="1"/>
    </xf>
    <xf numFmtId="0" fontId="17" fillId="0" borderId="4" xfId="0" applyFont="1" applyBorder="1" applyAlignment="1">
      <alignment horizontal="left" vertical="top" wrapText="1"/>
    </xf>
    <xf numFmtId="0" fontId="12" fillId="2" borderId="1" xfId="1" applyNumberFormat="1" applyFont="1" applyFill="1" applyBorder="1" applyAlignment="1">
      <alignment horizontal="left" vertical="top" wrapText="1"/>
    </xf>
    <xf numFmtId="0" fontId="12" fillId="0" borderId="1" xfId="1" applyNumberFormat="1" applyFont="1" applyBorder="1" applyAlignment="1">
      <alignment horizontal="left" vertical="top" wrapText="1"/>
    </xf>
    <xf numFmtId="0" fontId="5" fillId="3" borderId="1" xfId="1" applyNumberFormat="1" applyFont="1" applyFill="1" applyBorder="1" applyAlignment="1">
      <alignment horizontal="left" vertical="top" wrapText="1"/>
    </xf>
    <xf numFmtId="0" fontId="12" fillId="0" borderId="1" xfId="0" applyNumberFormat="1" applyFont="1" applyBorder="1" applyAlignment="1">
      <alignment horizontal="left" vertical="top" wrapText="1"/>
    </xf>
    <xf numFmtId="0" fontId="12" fillId="0" borderId="1" xfId="1" applyNumberFormat="1" applyFont="1" applyFill="1" applyBorder="1" applyAlignment="1">
      <alignment horizontal="left" vertical="top" wrapText="1"/>
    </xf>
    <xf numFmtId="0" fontId="12" fillId="3" borderId="1" xfId="1" applyNumberFormat="1" applyFont="1" applyFill="1" applyBorder="1" applyAlignment="1">
      <alignment horizontal="left" vertical="top" wrapText="1"/>
    </xf>
    <xf numFmtId="0" fontId="8" fillId="0" borderId="3" xfId="0" applyFont="1" applyBorder="1" applyAlignment="1">
      <alignment horizontal="left" vertical="top"/>
    </xf>
    <xf numFmtId="0" fontId="8" fillId="6" borderId="3" xfId="0" applyFont="1" applyFill="1" applyBorder="1" applyAlignment="1">
      <alignment horizontal="left" vertical="top"/>
    </xf>
    <xf numFmtId="0" fontId="10" fillId="6" borderId="3" xfId="0" applyFont="1" applyFill="1" applyBorder="1" applyAlignment="1">
      <alignment horizontal="left" vertical="top" wrapText="1"/>
    </xf>
    <xf numFmtId="3" fontId="7" fillId="6" borderId="1" xfId="2" applyNumberFormat="1" applyFont="1" applyFill="1" applyBorder="1" applyAlignment="1">
      <alignment horizontal="right"/>
    </xf>
    <xf numFmtId="3" fontId="17" fillId="6" borderId="1" xfId="2" applyNumberFormat="1" applyFont="1" applyFill="1" applyBorder="1" applyAlignment="1">
      <alignment horizontal="right"/>
    </xf>
    <xf numFmtId="3" fontId="7" fillId="6" borderId="4" xfId="2" applyNumberFormat="1" applyFont="1" applyFill="1" applyBorder="1" applyAlignment="1">
      <alignment horizontal="right"/>
    </xf>
    <xf numFmtId="3" fontId="1" fillId="6" borderId="4" xfId="2" applyNumberFormat="1" applyFont="1" applyFill="1" applyBorder="1" applyAlignment="1">
      <alignment horizontal="right"/>
    </xf>
    <xf numFmtId="0" fontId="11" fillId="6" borderId="4" xfId="0" applyFont="1" applyFill="1" applyBorder="1" applyAlignment="1">
      <alignment horizontal="left" vertical="top"/>
    </xf>
    <xf numFmtId="0" fontId="8" fillId="6" borderId="3" xfId="0" applyFont="1" applyFill="1" applyBorder="1" applyAlignment="1">
      <alignment horizontal="left" vertical="top" wrapText="1"/>
    </xf>
    <xf numFmtId="15" fontId="8" fillId="6" borderId="3" xfId="0" applyNumberFormat="1" applyFont="1" applyFill="1" applyBorder="1" applyAlignment="1">
      <alignment horizontal="left" vertical="top" wrapText="1"/>
    </xf>
    <xf numFmtId="3" fontId="7" fillId="0" borderId="1" xfId="2" applyNumberFormat="1" applyFont="1" applyFill="1" applyBorder="1" applyAlignment="1">
      <alignment horizontal="right"/>
    </xf>
    <xf numFmtId="0" fontId="11" fillId="3" borderId="0" xfId="0" applyFont="1" applyFill="1"/>
    <xf numFmtId="0" fontId="0" fillId="0" borderId="0" xfId="0" applyAlignment="1">
      <alignment horizontal="center"/>
    </xf>
    <xf numFmtId="0" fontId="7" fillId="0" borderId="1" xfId="2" applyNumberFormat="1" applyFont="1" applyFill="1" applyBorder="1" applyAlignment="1">
      <alignment horizontal="center"/>
    </xf>
    <xf numFmtId="3" fontId="7" fillId="0" borderId="1" xfId="2" applyNumberFormat="1" applyFont="1" applyFill="1" applyBorder="1" applyAlignment="1">
      <alignment horizontal="center"/>
    </xf>
    <xf numFmtId="3" fontId="17" fillId="0" borderId="1" xfId="2" applyNumberFormat="1" applyFont="1" applyFill="1" applyBorder="1" applyAlignment="1">
      <alignment horizontal="center"/>
    </xf>
    <xf numFmtId="165" fontId="7" fillId="0" borderId="0" xfId="1" applyFont="1" applyFill="1" applyBorder="1" applyAlignment="1">
      <alignment horizontal="left" vertical="top" wrapText="1"/>
    </xf>
    <xf numFmtId="165" fontId="7" fillId="0" borderId="0" xfId="1" applyFont="1" applyFill="1" applyBorder="1" applyAlignment="1">
      <alignment vertical="top" wrapText="1"/>
    </xf>
    <xf numFmtId="168" fontId="7" fillId="0" borderId="0" xfId="2" applyNumberFormat="1" applyFont="1" applyFill="1" applyBorder="1" applyAlignment="1">
      <alignment horizontal="center"/>
    </xf>
    <xf numFmtId="0" fontId="0" fillId="0" borderId="0" xfId="0" applyFont="1" applyAlignment="1">
      <alignment horizontal="center"/>
    </xf>
    <xf numFmtId="0" fontId="7" fillId="4" borderId="2" xfId="2" applyNumberFormat="1" applyFont="1" applyFill="1" applyBorder="1" applyAlignment="1">
      <alignment horizontal="center"/>
    </xf>
    <xf numFmtId="165" fontId="2" fillId="0" borderId="0" xfId="1" applyFont="1" applyFill="1" applyBorder="1" applyAlignment="1">
      <alignment horizontal="right" vertical="top" wrapText="1"/>
    </xf>
    <xf numFmtId="165" fontId="2" fillId="0" borderId="0" xfId="1" applyFont="1" applyFill="1" applyBorder="1" applyAlignment="1">
      <alignment horizontal="left" vertical="top" wrapText="1"/>
    </xf>
    <xf numFmtId="165" fontId="1" fillId="0" borderId="0" xfId="2" applyNumberFormat="1" applyFont="1" applyFill="1" applyBorder="1" applyAlignment="1">
      <alignment horizontal="center"/>
    </xf>
    <xf numFmtId="0" fontId="11" fillId="0" borderId="1" xfId="0" applyFont="1" applyFill="1" applyBorder="1" applyAlignment="1">
      <alignment horizontal="left" vertical="top"/>
    </xf>
    <xf numFmtId="0" fontId="12" fillId="0" borderId="0" xfId="0" applyFont="1" applyBorder="1" applyAlignment="1">
      <alignment horizontal="left" vertical="top"/>
    </xf>
    <xf numFmtId="0" fontId="11" fillId="0" borderId="0" xfId="0" applyFont="1" applyBorder="1" applyAlignment="1">
      <alignment horizontal="left" vertical="top"/>
    </xf>
    <xf numFmtId="0" fontId="8" fillId="0" borderId="0" xfId="0" applyFont="1" applyBorder="1" applyAlignment="1">
      <alignment horizontal="center" vertical="top"/>
    </xf>
    <xf numFmtId="0" fontId="12" fillId="0" borderId="0" xfId="0" applyFont="1" applyFill="1" applyBorder="1" applyAlignment="1">
      <alignment horizontal="left" vertical="top"/>
    </xf>
    <xf numFmtId="0" fontId="10" fillId="0" borderId="0" xfId="0" applyFont="1" applyFill="1" applyBorder="1" applyAlignment="1">
      <alignment horizontal="center" vertical="top" wrapText="1"/>
    </xf>
    <xf numFmtId="0" fontId="8" fillId="0" borderId="0" xfId="0" applyFont="1" applyFill="1" applyBorder="1" applyAlignment="1">
      <alignment horizontal="left" vertical="top"/>
    </xf>
    <xf numFmtId="0" fontId="12"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0" fillId="0" borderId="0" xfId="0" applyFont="1" applyFill="1" applyBorder="1" applyAlignment="1">
      <alignment horizontal="center"/>
    </xf>
    <xf numFmtId="3" fontId="7" fillId="0" borderId="0" xfId="2" applyNumberFormat="1" applyFont="1" applyFill="1" applyBorder="1" applyAlignment="1">
      <alignment horizontal="center"/>
    </xf>
    <xf numFmtId="0" fontId="8" fillId="0" borderId="0" xfId="0" applyFont="1" applyFill="1" applyBorder="1" applyAlignment="1">
      <alignment horizontal="left" vertical="top" wrapText="1"/>
    </xf>
    <xf numFmtId="1" fontId="7" fillId="0" borderId="0" xfId="2" applyNumberFormat="1" applyFont="1" applyFill="1" applyBorder="1" applyAlignment="1">
      <alignment horizontal="center"/>
    </xf>
    <xf numFmtId="0" fontId="12" fillId="0" borderId="0" xfId="1" applyNumberFormat="1" applyFont="1" applyFill="1" applyBorder="1" applyAlignment="1">
      <alignment horizontal="left" vertical="top" wrapText="1"/>
    </xf>
    <xf numFmtId="165" fontId="7" fillId="0" borderId="0" xfId="1" applyFont="1" applyFill="1" applyBorder="1" applyAlignment="1">
      <alignment horizontal="left" vertical="top" wrapText="1"/>
    </xf>
    <xf numFmtId="165" fontId="7" fillId="0" borderId="0" xfId="1" applyFont="1" applyFill="1" applyBorder="1" applyAlignment="1">
      <alignment vertical="top" wrapText="1"/>
    </xf>
    <xf numFmtId="165" fontId="17" fillId="0" borderId="0" xfId="1" applyFont="1" applyFill="1" applyBorder="1" applyAlignment="1">
      <alignment horizontal="left" vertical="top" wrapText="1"/>
    </xf>
    <xf numFmtId="165" fontId="17" fillId="0" borderId="0" xfId="1" applyFont="1" applyFill="1" applyBorder="1" applyAlignment="1">
      <alignment horizontal="right" vertical="top" wrapText="1"/>
    </xf>
    <xf numFmtId="0" fontId="5" fillId="0" borderId="0" xfId="1" applyNumberFormat="1" applyFont="1" applyFill="1" applyBorder="1" applyAlignment="1">
      <alignment horizontal="left" vertical="top" wrapText="1"/>
    </xf>
    <xf numFmtId="0" fontId="12" fillId="0" borderId="0" xfId="0" applyNumberFormat="1" applyFont="1" applyFill="1" applyBorder="1" applyAlignment="1">
      <alignment horizontal="left" vertical="top" wrapText="1"/>
    </xf>
    <xf numFmtId="0" fontId="0" fillId="0" borderId="0" xfId="0" applyFont="1" applyFill="1" applyBorder="1" applyAlignment="1">
      <alignment vertical="top" wrapText="1"/>
    </xf>
    <xf numFmtId="3" fontId="7" fillId="0" borderId="0" xfId="2" applyNumberFormat="1" applyFont="1" applyFill="1" applyBorder="1" applyAlignment="1">
      <alignment horizontal="center"/>
    </xf>
    <xf numFmtId="166" fontId="7" fillId="0" borderId="0" xfId="1" applyNumberFormat="1" applyFont="1" applyFill="1" applyBorder="1" applyAlignment="1">
      <alignment horizontal="center" wrapText="1"/>
    </xf>
    <xf numFmtId="165" fontId="7" fillId="0" borderId="0" xfId="2" applyNumberFormat="1" applyFont="1" applyFill="1" applyBorder="1" applyAlignment="1">
      <alignment horizontal="center"/>
    </xf>
    <xf numFmtId="0" fontId="7" fillId="0" borderId="0" xfId="2" applyNumberFormat="1" applyFont="1" applyFill="1" applyBorder="1" applyAlignment="1">
      <alignment horizontal="center"/>
    </xf>
    <xf numFmtId="3" fontId="1" fillId="0" borderId="0" xfId="2" applyNumberFormat="1" applyFont="1" applyFill="1" applyBorder="1" applyAlignment="1">
      <alignment horizontal="center"/>
    </xf>
    <xf numFmtId="167" fontId="7" fillId="0" borderId="0" xfId="2" applyNumberFormat="1" applyFont="1" applyFill="1" applyBorder="1" applyAlignment="1">
      <alignment horizontal="center"/>
    </xf>
    <xf numFmtId="0" fontId="12" fillId="0" borderId="0" xfId="0" applyFont="1" applyFill="1" applyBorder="1"/>
    <xf numFmtId="0" fontId="0" fillId="0" borderId="0" xfId="0" applyFont="1" applyFill="1" applyBorder="1"/>
    <xf numFmtId="2" fontId="0" fillId="0" borderId="0" xfId="0" applyNumberFormat="1" applyFont="1" applyFill="1" applyBorder="1" applyAlignment="1">
      <alignment horizontal="center"/>
    </xf>
    <xf numFmtId="0" fontId="12" fillId="0" borderId="5" xfId="0" applyFont="1" applyBorder="1" applyAlignment="1">
      <alignment horizontal="left" vertical="top"/>
    </xf>
    <xf numFmtId="0" fontId="11" fillId="6" borderId="6" xfId="0" applyFont="1" applyFill="1" applyBorder="1" applyAlignment="1">
      <alignment horizontal="left" vertical="top"/>
    </xf>
    <xf numFmtId="0" fontId="11" fillId="0" borderId="6" xfId="0" applyFont="1" applyFill="1" applyBorder="1" applyAlignment="1">
      <alignment horizontal="left" vertical="top"/>
    </xf>
    <xf numFmtId="0" fontId="8" fillId="0" borderId="7" xfId="0" applyFont="1" applyBorder="1" applyAlignment="1">
      <alignment horizontal="center" vertical="top"/>
    </xf>
    <xf numFmtId="0" fontId="12" fillId="0" borderId="8" xfId="0" applyFont="1" applyFill="1" applyBorder="1" applyAlignment="1">
      <alignment horizontal="left" vertical="top"/>
    </xf>
    <xf numFmtId="0" fontId="8" fillId="0" borderId="9" xfId="0" applyFont="1" applyFill="1" applyBorder="1" applyAlignment="1">
      <alignment horizontal="center" vertical="top"/>
    </xf>
    <xf numFmtId="0" fontId="10" fillId="0" borderId="9" xfId="0" applyFont="1" applyFill="1" applyBorder="1" applyAlignment="1">
      <alignment horizontal="center" vertical="top" wrapText="1"/>
    </xf>
    <xf numFmtId="0" fontId="12" fillId="0" borderId="10" xfId="0" applyFont="1" applyFill="1" applyBorder="1" applyAlignment="1">
      <alignment horizontal="left" vertical="top"/>
    </xf>
    <xf numFmtId="0" fontId="11" fillId="0" borderId="11" xfId="0" applyFont="1" applyFill="1" applyBorder="1" applyAlignment="1">
      <alignment horizontal="left" vertical="top"/>
    </xf>
    <xf numFmtId="0" fontId="10" fillId="0" borderId="12" xfId="0" applyFont="1" applyFill="1" applyBorder="1" applyAlignment="1">
      <alignment horizontal="center" vertical="top" wrapText="1"/>
    </xf>
    <xf numFmtId="0" fontId="11" fillId="7" borderId="1" xfId="0" applyFont="1" applyFill="1" applyBorder="1" applyAlignment="1">
      <alignment horizontal="left" vertical="top"/>
    </xf>
    <xf numFmtId="0" fontId="12" fillId="0" borderId="5" xfId="0" applyFont="1" applyFill="1" applyBorder="1" applyAlignment="1">
      <alignment horizontal="left" vertical="top" wrapText="1"/>
    </xf>
    <xf numFmtId="0" fontId="0" fillId="0" borderId="6" xfId="0" applyFont="1" applyFill="1" applyBorder="1" applyAlignment="1">
      <alignment horizontal="left" vertical="top" wrapText="1"/>
    </xf>
    <xf numFmtId="0" fontId="12" fillId="0" borderId="8" xfId="0" applyFont="1" applyFill="1" applyBorder="1" applyAlignment="1">
      <alignment horizontal="left" vertical="top" wrapText="1"/>
    </xf>
    <xf numFmtId="0" fontId="12"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8" fillId="0" borderId="11" xfId="0" applyFont="1" applyFill="1" applyBorder="1" applyAlignment="1">
      <alignment horizontal="left" vertical="top" wrapText="1"/>
    </xf>
    <xf numFmtId="165" fontId="7" fillId="0" borderId="6" xfId="1" applyFont="1" applyFill="1" applyBorder="1" applyAlignment="1">
      <alignment vertical="top" wrapText="1"/>
    </xf>
    <xf numFmtId="165" fontId="2" fillId="0" borderId="11" xfId="1" applyFont="1" applyFill="1" applyBorder="1" applyAlignment="1">
      <alignment horizontal="right" vertical="top" wrapText="1"/>
    </xf>
    <xf numFmtId="0" fontId="0" fillId="0"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17" fillId="0" borderId="1" xfId="0" applyFont="1" applyFill="1" applyBorder="1" applyAlignment="1">
      <alignment horizontal="left" vertical="top" wrapText="1"/>
    </xf>
    <xf numFmtId="0" fontId="0" fillId="0" borderId="1" xfId="0" applyFont="1" applyFill="1" applyBorder="1" applyAlignment="1">
      <alignment horizontal="center"/>
    </xf>
    <xf numFmtId="165" fontId="7" fillId="0" borderId="11" xfId="1" applyFont="1" applyFill="1" applyBorder="1" applyAlignment="1">
      <alignment horizontal="right" vertical="top" wrapText="1"/>
    </xf>
    <xf numFmtId="165" fontId="7" fillId="7" borderId="1" xfId="1" applyFont="1" applyFill="1" applyBorder="1" applyAlignment="1">
      <alignment vertical="top" wrapText="1"/>
    </xf>
    <xf numFmtId="3" fontId="7" fillId="7" borderId="1" xfId="2" applyNumberFormat="1" applyFont="1" applyFill="1" applyBorder="1" applyAlignment="1">
      <alignment horizontal="center"/>
    </xf>
    <xf numFmtId="165" fontId="1" fillId="7" borderId="1" xfId="2" applyNumberFormat="1" applyFont="1" applyFill="1" applyBorder="1" applyAlignment="1">
      <alignment horizontal="center"/>
    </xf>
    <xf numFmtId="0" fontId="0" fillId="7" borderId="1" xfId="0" applyFont="1" applyFill="1" applyBorder="1" applyAlignment="1">
      <alignment vertical="top" wrapText="1"/>
    </xf>
    <xf numFmtId="165" fontId="7" fillId="0" borderId="1" xfId="1" applyFont="1" applyFill="1" applyBorder="1" applyAlignment="1">
      <alignment vertical="top" wrapText="1"/>
    </xf>
    <xf numFmtId="0" fontId="0" fillId="0" borderId="1" xfId="0" applyFont="1" applyFill="1" applyBorder="1" applyAlignment="1">
      <alignment vertical="top" wrapText="1"/>
    </xf>
    <xf numFmtId="165" fontId="7" fillId="0" borderId="1" xfId="1" applyFont="1" applyFill="1" applyBorder="1" applyAlignment="1">
      <alignment horizontal="right" vertical="top" wrapText="1"/>
    </xf>
    <xf numFmtId="165" fontId="7" fillId="3" borderId="1" xfId="1" applyFont="1" applyFill="1" applyBorder="1" applyAlignment="1">
      <alignment vertical="top" wrapText="1"/>
    </xf>
    <xf numFmtId="165" fontId="7" fillId="3" borderId="1" xfId="1" applyFont="1" applyFill="1" applyBorder="1" applyAlignment="1">
      <alignment horizontal="left" vertical="top" wrapText="1"/>
    </xf>
    <xf numFmtId="165" fontId="7" fillId="0" borderId="1" xfId="1" applyFont="1" applyFill="1" applyBorder="1" applyAlignment="1">
      <alignment horizontal="left" vertical="top" wrapText="1"/>
    </xf>
    <xf numFmtId="0" fontId="12" fillId="0" borderId="13" xfId="0" applyFont="1" applyFill="1" applyBorder="1" applyAlignment="1">
      <alignment horizontal="left" vertical="top" wrapText="1"/>
    </xf>
    <xf numFmtId="0" fontId="12" fillId="0" borderId="14" xfId="0" applyFont="1" applyFill="1" applyBorder="1" applyAlignment="1">
      <alignment horizontal="left" vertical="top" wrapText="1"/>
    </xf>
    <xf numFmtId="0" fontId="12" fillId="0" borderId="15" xfId="0" applyFont="1" applyFill="1" applyBorder="1" applyAlignment="1">
      <alignment horizontal="left" vertical="top" wrapText="1"/>
    </xf>
    <xf numFmtId="165" fontId="12" fillId="0" borderId="14" xfId="1" applyFont="1" applyFill="1" applyBorder="1" applyAlignment="1">
      <alignment horizontal="left" vertical="top" wrapText="1"/>
    </xf>
    <xf numFmtId="0" fontId="12" fillId="0" borderId="15" xfId="1" applyNumberFormat="1" applyFont="1" applyFill="1" applyBorder="1" applyAlignment="1">
      <alignment horizontal="left" vertical="top" wrapText="1"/>
    </xf>
    <xf numFmtId="0" fontId="12" fillId="0" borderId="13" xfId="1" applyNumberFormat="1" applyFont="1" applyFill="1" applyBorder="1" applyAlignment="1">
      <alignment horizontal="left" vertical="top" wrapText="1"/>
    </xf>
    <xf numFmtId="0" fontId="12" fillId="0" borderId="14" xfId="1" applyNumberFormat="1" applyFont="1" applyFill="1" applyBorder="1" applyAlignment="1">
      <alignment horizontal="left" vertical="top" wrapText="1"/>
    </xf>
    <xf numFmtId="0" fontId="5" fillId="0" borderId="14" xfId="1" applyNumberFormat="1" applyFont="1" applyFill="1" applyBorder="1" applyAlignment="1">
      <alignment horizontal="left" vertical="top" wrapText="1"/>
    </xf>
    <xf numFmtId="0" fontId="5" fillId="0" borderId="15" xfId="1" applyNumberFormat="1" applyFont="1" applyFill="1" applyBorder="1" applyAlignment="1">
      <alignment horizontal="left" vertical="top" wrapText="1"/>
    </xf>
    <xf numFmtId="0" fontId="12" fillId="0" borderId="13" xfId="0" applyNumberFormat="1" applyFont="1" applyFill="1" applyBorder="1" applyAlignment="1">
      <alignment horizontal="left" vertical="top" wrapText="1"/>
    </xf>
    <xf numFmtId="0" fontId="9" fillId="3" borderId="0" xfId="0" applyFont="1" applyFill="1"/>
    <xf numFmtId="15" fontId="11" fillId="7" borderId="1" xfId="0" applyNumberFormat="1" applyFont="1" applyFill="1" applyBorder="1" applyAlignment="1">
      <alignment horizontal="left" vertical="top"/>
    </xf>
    <xf numFmtId="166" fontId="7" fillId="0" borderId="1" xfId="1" applyNumberFormat="1" applyFont="1" applyFill="1" applyBorder="1" applyAlignment="1">
      <alignment vertical="top" wrapText="1"/>
    </xf>
    <xf numFmtId="166" fontId="7" fillId="7" borderId="1" xfId="1" applyNumberFormat="1" applyFont="1" applyFill="1" applyBorder="1" applyAlignment="1">
      <alignment vertical="top" wrapText="1"/>
    </xf>
    <xf numFmtId="165" fontId="7" fillId="0" borderId="0" xfId="1" applyFont="1" applyFill="1" applyBorder="1" applyAlignment="1">
      <alignment vertical="top" wrapText="1"/>
    </xf>
    <xf numFmtId="165" fontId="7" fillId="0" borderId="1" xfId="1" applyFont="1" applyFill="1" applyBorder="1" applyAlignment="1">
      <alignment vertical="top" wrapText="1"/>
    </xf>
    <xf numFmtId="3" fontId="7" fillId="0" borderId="1" xfId="2" applyNumberFormat="1" applyFont="1" applyFill="1" applyBorder="1" applyAlignment="1">
      <alignment horizontal="center"/>
    </xf>
    <xf numFmtId="3" fontId="7" fillId="0" borderId="0" xfId="2" applyNumberFormat="1" applyFont="1" applyFill="1" applyBorder="1" applyAlignment="1">
      <alignment horizontal="center"/>
    </xf>
    <xf numFmtId="0" fontId="11" fillId="0" borderId="15" xfId="0" applyNumberFormat="1" applyFont="1" applyFill="1" applyBorder="1" applyAlignment="1">
      <alignment horizontal="left" vertical="top" wrapText="1"/>
    </xf>
    <xf numFmtId="0" fontId="8" fillId="0" borderId="1" xfId="0" applyFont="1" applyFill="1" applyBorder="1" applyAlignment="1">
      <alignment vertical="top" wrapText="1"/>
    </xf>
    <xf numFmtId="2" fontId="8" fillId="3" borderId="1" xfId="0" applyNumberFormat="1" applyFont="1" applyFill="1" applyBorder="1" applyAlignment="1">
      <alignment vertical="top" wrapText="1"/>
    </xf>
    <xf numFmtId="3" fontId="8" fillId="0" borderId="0" xfId="2" applyNumberFormat="1" applyFont="1" applyFill="1" applyBorder="1" applyAlignment="1">
      <alignment horizontal="center"/>
    </xf>
    <xf numFmtId="0" fontId="11" fillId="0" borderId="15" xfId="1" applyNumberFormat="1" applyFont="1" applyFill="1" applyBorder="1" applyAlignment="1">
      <alignment horizontal="left" vertical="top" wrapText="1"/>
    </xf>
    <xf numFmtId="165" fontId="8" fillId="0" borderId="1" xfId="1" applyFont="1" applyFill="1" applyBorder="1" applyAlignment="1">
      <alignment vertical="top" wrapText="1"/>
    </xf>
    <xf numFmtId="165" fontId="8" fillId="3" borderId="1" xfId="1" applyFont="1" applyFill="1" applyBorder="1" applyAlignment="1">
      <alignment vertical="top" wrapText="1"/>
    </xf>
    <xf numFmtId="165" fontId="8" fillId="0" borderId="0" xfId="2" applyNumberFormat="1" applyFont="1" applyFill="1" applyBorder="1" applyAlignment="1">
      <alignment horizontal="center"/>
    </xf>
    <xf numFmtId="165" fontId="8" fillId="2" borderId="0" xfId="1" applyFont="1" applyFill="1" applyBorder="1" applyAlignment="1">
      <alignment vertical="top" wrapText="1"/>
    </xf>
    <xf numFmtId="0" fontId="11" fillId="0" borderId="0" xfId="1" applyNumberFormat="1" applyFont="1" applyFill="1" applyBorder="1" applyAlignment="1">
      <alignment horizontal="left" vertical="top" wrapText="1"/>
    </xf>
    <xf numFmtId="165" fontId="8" fillId="7" borderId="1" xfId="1" applyFont="1" applyFill="1" applyBorder="1" applyAlignment="1">
      <alignment vertical="top" wrapText="1"/>
    </xf>
    <xf numFmtId="3" fontId="8" fillId="0" borderId="1" xfId="2" applyNumberFormat="1" applyFont="1" applyFill="1" applyBorder="1" applyAlignment="1">
      <alignment horizontal="center"/>
    </xf>
    <xf numFmtId="3" fontId="7" fillId="0" borderId="1" xfId="2" applyNumberFormat="1" applyFont="1" applyFill="1" applyBorder="1" applyAlignment="1">
      <alignment horizontal="center"/>
    </xf>
    <xf numFmtId="1" fontId="7" fillId="0" borderId="1" xfId="2" applyNumberFormat="1" applyFont="1" applyFill="1" applyBorder="1" applyAlignment="1">
      <alignment horizontal="center"/>
    </xf>
    <xf numFmtId="165" fontId="7" fillId="0" borderId="1" xfId="1" applyFont="1" applyFill="1" applyBorder="1" applyAlignment="1">
      <alignment vertical="top" wrapText="1"/>
    </xf>
    <xf numFmtId="0" fontId="0" fillId="7" borderId="1" xfId="0" applyFont="1" applyFill="1" applyBorder="1" applyAlignment="1">
      <alignment horizontal="right" vertical="top" wrapText="1"/>
    </xf>
    <xf numFmtId="165" fontId="7" fillId="7" borderId="1" xfId="1" applyFont="1" applyFill="1" applyBorder="1" applyAlignment="1">
      <alignment horizontal="right" vertical="top" wrapText="1"/>
    </xf>
    <xf numFmtId="165" fontId="7" fillId="0" borderId="0" xfId="1" applyFont="1" applyFill="1" applyBorder="1" applyAlignment="1">
      <alignment horizontal="right" vertical="top" wrapText="1"/>
    </xf>
    <xf numFmtId="165" fontId="17" fillId="7" borderId="1" xfId="1" applyFont="1" applyFill="1" applyBorder="1" applyAlignment="1">
      <alignment horizontal="right" vertical="top" wrapText="1"/>
    </xf>
    <xf numFmtId="165" fontId="2" fillId="7" borderId="1" xfId="1" applyFont="1" applyFill="1" applyBorder="1" applyAlignment="1">
      <alignment horizontal="right" vertical="top" wrapText="1"/>
    </xf>
    <xf numFmtId="0" fontId="8" fillId="7" borderId="1" xfId="0" applyFont="1" applyFill="1" applyBorder="1" applyAlignment="1">
      <alignment horizontal="right" vertical="top" wrapText="1"/>
    </xf>
    <xf numFmtId="0" fontId="0" fillId="0" borderId="0" xfId="0" applyFont="1" applyFill="1" applyBorder="1" applyAlignment="1">
      <alignment horizontal="right" vertical="top" wrapText="1"/>
    </xf>
    <xf numFmtId="0" fontId="17" fillId="7" borderId="1" xfId="0" applyFont="1" applyFill="1" applyBorder="1" applyAlignment="1">
      <alignment horizontal="right" vertical="top" wrapText="1"/>
    </xf>
    <xf numFmtId="0" fontId="8" fillId="0" borderId="0" xfId="0" applyFont="1" applyFill="1" applyBorder="1" applyAlignment="1">
      <alignment horizontal="right" vertical="top" wrapText="1"/>
    </xf>
    <xf numFmtId="165" fontId="8" fillId="3" borderId="1" xfId="1" applyFont="1" applyFill="1" applyBorder="1" applyAlignment="1">
      <alignment horizontal="right" vertical="top" wrapText="1"/>
    </xf>
    <xf numFmtId="165" fontId="8" fillId="7" borderId="1" xfId="1" applyFont="1" applyFill="1" applyBorder="1" applyAlignment="1">
      <alignment horizontal="right" vertical="top" wrapText="1"/>
    </xf>
    <xf numFmtId="166" fontId="7" fillId="3" borderId="1" xfId="1" applyNumberFormat="1" applyFont="1" applyFill="1" applyBorder="1" applyAlignment="1">
      <alignment horizontal="right" vertical="top" wrapText="1"/>
    </xf>
    <xf numFmtId="166" fontId="8" fillId="3" borderId="1" xfId="1" applyNumberFormat="1" applyFont="1" applyFill="1" applyBorder="1" applyAlignment="1">
      <alignment horizontal="right" vertical="top" wrapText="1"/>
    </xf>
    <xf numFmtId="165" fontId="7" fillId="3" borderId="1" xfId="1" applyFont="1" applyFill="1" applyBorder="1" applyAlignment="1">
      <alignment horizontal="right" vertical="top" wrapText="1"/>
    </xf>
    <xf numFmtId="0" fontId="8" fillId="3" borderId="1" xfId="0" applyFont="1" applyFill="1" applyBorder="1" applyAlignment="1">
      <alignment horizontal="right" vertical="top" wrapText="1"/>
    </xf>
    <xf numFmtId="0" fontId="0" fillId="0" borderId="1" xfId="0" applyBorder="1"/>
    <xf numFmtId="0" fontId="12" fillId="0" borderId="3" xfId="0" applyFont="1" applyBorder="1" applyAlignment="1">
      <alignment horizontal="left" vertical="top" wrapText="1"/>
    </xf>
    <xf numFmtId="0" fontId="0" fillId="0" borderId="1" xfId="0" applyFont="1" applyBorder="1"/>
    <xf numFmtId="0" fontId="12" fillId="3" borderId="3" xfId="0" applyFont="1" applyFill="1" applyBorder="1" applyAlignment="1">
      <alignment horizontal="left" vertical="top" wrapText="1"/>
    </xf>
    <xf numFmtId="165" fontId="12" fillId="5" borderId="3" xfId="1" applyFont="1" applyFill="1" applyBorder="1" applyAlignment="1">
      <alignment horizontal="left" vertical="top" wrapText="1"/>
    </xf>
    <xf numFmtId="0" fontId="12" fillId="2" borderId="3" xfId="1" applyNumberFormat="1" applyFont="1" applyFill="1" applyBorder="1" applyAlignment="1">
      <alignment horizontal="left" vertical="top" wrapText="1"/>
    </xf>
    <xf numFmtId="0" fontId="1" fillId="0" borderId="1" xfId="0" applyFont="1" applyFill="1" applyBorder="1"/>
    <xf numFmtId="0" fontId="12" fillId="0" borderId="3" xfId="1" applyNumberFormat="1" applyFont="1" applyBorder="1" applyAlignment="1">
      <alignment horizontal="left" vertical="top" wrapText="1"/>
    </xf>
    <xf numFmtId="0" fontId="12" fillId="5" borderId="3" xfId="1" applyNumberFormat="1" applyFont="1" applyFill="1" applyBorder="1" applyAlignment="1">
      <alignment horizontal="left" vertical="top" wrapText="1"/>
    </xf>
    <xf numFmtId="0" fontId="5" fillId="3" borderId="3" xfId="1" applyNumberFormat="1" applyFont="1" applyFill="1" applyBorder="1" applyAlignment="1">
      <alignment horizontal="left" vertical="top" wrapText="1"/>
    </xf>
    <xf numFmtId="0" fontId="18" fillId="0" borderId="0" xfId="0" applyFont="1"/>
    <xf numFmtId="0" fontId="12" fillId="0" borderId="3" xfId="0" applyNumberFormat="1" applyFont="1" applyBorder="1" applyAlignment="1">
      <alignment horizontal="left" vertical="top" wrapText="1"/>
    </xf>
    <xf numFmtId="165" fontId="7" fillId="2" borderId="1" xfId="1" applyFont="1" applyFill="1" applyBorder="1" applyAlignment="1">
      <alignment vertical="top" wrapText="1"/>
    </xf>
    <xf numFmtId="0" fontId="12" fillId="0" borderId="3" xfId="1" applyNumberFormat="1" applyFont="1" applyFill="1" applyBorder="1" applyAlignment="1">
      <alignment horizontal="left" vertical="top" wrapText="1"/>
    </xf>
    <xf numFmtId="0" fontId="12" fillId="0" borderId="1" xfId="0" applyFont="1" applyFill="1" applyBorder="1"/>
    <xf numFmtId="0" fontId="12" fillId="3" borderId="3" xfId="1" applyNumberFormat="1" applyFont="1" applyFill="1" applyBorder="1" applyAlignment="1">
      <alignment horizontal="left" vertical="top" wrapText="1"/>
    </xf>
    <xf numFmtId="0" fontId="0" fillId="0" borderId="1" xfId="0" applyFill="1" applyBorder="1"/>
    <xf numFmtId="0" fontId="12" fillId="3" borderId="3" xfId="0" applyFont="1" applyFill="1" applyBorder="1"/>
    <xf numFmtId="0" fontId="8" fillId="0" borderId="1" xfId="0" applyFont="1" applyBorder="1"/>
    <xf numFmtId="165" fontId="7" fillId="2" borderId="2" xfId="1" applyFont="1" applyFill="1" applyBorder="1" applyAlignment="1">
      <alignment vertical="top" wrapText="1"/>
    </xf>
    <xf numFmtId="165" fontId="8" fillId="0" borderId="0" xfId="1" applyFont="1" applyFill="1" applyBorder="1" applyAlignment="1">
      <alignment vertical="top" wrapText="1"/>
    </xf>
    <xf numFmtId="165" fontId="7" fillId="0" borderId="0" xfId="1" applyFont="1" applyFill="1" applyBorder="1" applyAlignment="1">
      <alignment vertical="top" wrapText="1"/>
    </xf>
    <xf numFmtId="165" fontId="19" fillId="0" borderId="0" xfId="1" applyFont="1" applyFill="1" applyBorder="1" applyAlignment="1">
      <alignment vertical="top" wrapText="1"/>
    </xf>
    <xf numFmtId="165" fontId="8" fillId="2" borderId="1" xfId="1" applyFont="1" applyFill="1" applyBorder="1" applyAlignment="1">
      <alignment vertical="top" wrapText="1"/>
    </xf>
    <xf numFmtId="165" fontId="7" fillId="0" borderId="1" xfId="1" applyFont="1" applyFill="1" applyBorder="1" applyAlignment="1">
      <alignment vertical="top" wrapText="1"/>
    </xf>
    <xf numFmtId="166" fontId="7" fillId="0" borderId="0" xfId="1" applyNumberFormat="1" applyFont="1" applyFill="1" applyBorder="1" applyAlignment="1">
      <alignment vertical="top" wrapText="1"/>
    </xf>
    <xf numFmtId="166" fontId="7" fillId="3" borderId="1" xfId="1" applyNumberFormat="1" applyFont="1" applyFill="1" applyBorder="1" applyAlignment="1">
      <alignment vertical="top" wrapText="1"/>
    </xf>
    <xf numFmtId="166" fontId="0" fillId="3" borderId="1" xfId="0" applyNumberFormat="1" applyFont="1" applyFill="1" applyBorder="1" applyAlignment="1">
      <alignment vertical="top" wrapText="1"/>
    </xf>
    <xf numFmtId="0" fontId="12" fillId="0" borderId="14" xfId="0" applyNumberFormat="1" applyFont="1" applyFill="1" applyBorder="1" applyAlignment="1">
      <alignment horizontal="left" vertical="top" wrapText="1"/>
    </xf>
    <xf numFmtId="0" fontId="12" fillId="0" borderId="15" xfId="0" applyNumberFormat="1" applyFont="1" applyFill="1" applyBorder="1" applyAlignment="1">
      <alignment horizontal="left" vertical="top" wrapText="1"/>
    </xf>
    <xf numFmtId="3" fontId="7" fillId="0" borderId="1" xfId="2" applyNumberFormat="1" applyFont="1" applyFill="1" applyBorder="1" applyAlignment="1">
      <alignment horizontal="center"/>
    </xf>
    <xf numFmtId="165" fontId="8" fillId="2" borderId="0" xfId="1" applyFont="1" applyFill="1" applyBorder="1" applyAlignment="1">
      <alignment horizontal="right" vertical="top" wrapText="1"/>
    </xf>
    <xf numFmtId="166" fontId="8" fillId="7" borderId="1" xfId="1" applyNumberFormat="1" applyFont="1" applyFill="1" applyBorder="1" applyAlignment="1">
      <alignment vertical="top" wrapText="1"/>
    </xf>
    <xf numFmtId="0" fontId="0" fillId="0" borderId="4" xfId="0" applyFont="1" applyFill="1" applyBorder="1" applyAlignment="1">
      <alignment vertical="top" wrapText="1"/>
    </xf>
    <xf numFmtId="0" fontId="8" fillId="0" borderId="4" xfId="0" applyFont="1" applyFill="1" applyBorder="1" applyAlignment="1">
      <alignment vertical="top" wrapText="1"/>
    </xf>
    <xf numFmtId="3" fontId="0" fillId="3" borderId="1" xfId="0" applyNumberFormat="1" applyFont="1" applyFill="1" applyBorder="1" applyAlignment="1">
      <alignment vertical="top" wrapText="1"/>
    </xf>
    <xf numFmtId="165" fontId="0" fillId="3" borderId="1" xfId="0" applyNumberFormat="1" applyFont="1" applyFill="1" applyBorder="1" applyAlignment="1">
      <alignment vertical="top" wrapText="1"/>
    </xf>
    <xf numFmtId="0" fontId="8" fillId="3" borderId="1" xfId="0" applyNumberFormat="1" applyFont="1" applyFill="1" applyBorder="1" applyAlignment="1">
      <alignment horizontal="right" vertical="top" wrapText="1"/>
    </xf>
    <xf numFmtId="165" fontId="7" fillId="2" borderId="1" xfId="1" applyFont="1" applyFill="1" applyBorder="1" applyAlignment="1">
      <alignment vertical="top" wrapText="1"/>
    </xf>
    <xf numFmtId="0" fontId="0" fillId="0" borderId="0" xfId="0" applyProtection="1">
      <protection locked="0"/>
    </xf>
    <xf numFmtId="0" fontId="17" fillId="0" borderId="0" xfId="0" applyFont="1" applyProtection="1">
      <protection locked="0"/>
    </xf>
    <xf numFmtId="3" fontId="17" fillId="0" borderId="0" xfId="0" applyNumberFormat="1" applyFont="1" applyProtection="1">
      <protection locked="0"/>
    </xf>
    <xf numFmtId="3" fontId="0" fillId="0" borderId="0" xfId="0" applyNumberFormat="1" applyProtection="1">
      <protection locked="0"/>
    </xf>
    <xf numFmtId="3" fontId="11" fillId="0" borderId="0" xfId="2" applyNumberFormat="1" applyFont="1" applyBorder="1" applyAlignment="1" applyProtection="1">
      <alignment horizontal="right"/>
      <protection locked="0"/>
    </xf>
    <xf numFmtId="3" fontId="0" fillId="8" borderId="0" xfId="0" applyNumberFormat="1" applyFill="1" applyProtection="1"/>
    <xf numFmtId="3" fontId="8" fillId="8" borderId="0" xfId="0" applyNumberFormat="1" applyFont="1" applyFill="1" applyProtection="1"/>
    <xf numFmtId="3" fontId="8" fillId="8" borderId="0" xfId="2" applyNumberFormat="1" applyFont="1" applyFill="1" applyBorder="1" applyAlignment="1" applyProtection="1">
      <alignment horizontal="right"/>
    </xf>
    <xf numFmtId="0" fontId="0" fillId="0" borderId="0" xfId="0" applyFont="1" applyProtection="1">
      <protection locked="0"/>
    </xf>
    <xf numFmtId="3" fontId="7" fillId="8" borderId="0" xfId="2" applyNumberFormat="1" applyFont="1" applyFill="1" applyBorder="1" applyAlignment="1" applyProtection="1">
      <alignment horizontal="right"/>
    </xf>
    <xf numFmtId="0" fontId="0" fillId="0" borderId="0" xfId="0" applyFill="1" applyBorder="1" applyProtection="1">
      <protection locked="0"/>
    </xf>
    <xf numFmtId="14" fontId="8" fillId="0" borderId="0" xfId="0" applyNumberFormat="1" applyFont="1" applyFill="1" applyBorder="1" applyAlignment="1" applyProtection="1">
      <alignment horizontal="left" vertical="top"/>
      <protection locked="0"/>
    </xf>
    <xf numFmtId="0" fontId="0" fillId="0" borderId="0" xfId="0" applyFont="1" applyFill="1" applyBorder="1" applyAlignment="1" applyProtection="1">
      <alignment horizontal="right" vertical="top" wrapText="1"/>
      <protection locked="0"/>
    </xf>
    <xf numFmtId="0" fontId="8" fillId="0" borderId="0" xfId="0" applyFont="1" applyFill="1" applyBorder="1" applyAlignment="1" applyProtection="1">
      <alignment horizontal="right" vertical="top" wrapText="1"/>
      <protection locked="0"/>
    </xf>
    <xf numFmtId="0" fontId="17" fillId="0" borderId="0" xfId="0" applyFont="1" applyFill="1" applyBorder="1" applyAlignment="1" applyProtection="1">
      <alignment horizontal="right" vertical="top" wrapText="1"/>
      <protection locked="0"/>
    </xf>
    <xf numFmtId="165" fontId="7" fillId="0" borderId="0" xfId="1" applyFont="1" applyFill="1" applyBorder="1" applyAlignment="1" applyProtection="1">
      <alignment horizontal="right" vertical="top" wrapText="1"/>
      <protection locked="0"/>
    </xf>
    <xf numFmtId="165" fontId="0" fillId="0" borderId="0" xfId="1" applyFont="1" applyFill="1" applyBorder="1" applyAlignment="1" applyProtection="1">
      <alignment horizontal="right" vertical="top" wrapText="1"/>
      <protection locked="0"/>
    </xf>
    <xf numFmtId="165" fontId="17" fillId="0" borderId="0" xfId="1" applyFont="1" applyFill="1" applyBorder="1" applyAlignment="1" applyProtection="1">
      <alignment horizontal="right" vertical="top" wrapText="1"/>
      <protection locked="0"/>
    </xf>
    <xf numFmtId="165" fontId="2" fillId="0" borderId="0" xfId="1" applyFont="1" applyFill="1" applyBorder="1" applyAlignment="1" applyProtection="1">
      <alignment horizontal="right" vertical="top" wrapText="1"/>
      <protection locked="0"/>
    </xf>
    <xf numFmtId="2" fontId="7" fillId="0" borderId="0" xfId="1" applyNumberFormat="1" applyFont="1" applyFill="1" applyBorder="1" applyAlignment="1" applyProtection="1">
      <alignment horizontal="right" vertical="top" wrapText="1"/>
      <protection locked="0"/>
    </xf>
    <xf numFmtId="165" fontId="8" fillId="8" borderId="0" xfId="1" applyFont="1" applyFill="1" applyBorder="1" applyAlignment="1" applyProtection="1">
      <alignment horizontal="right" vertical="top" wrapText="1"/>
    </xf>
    <xf numFmtId="1" fontId="0" fillId="0" borderId="0" xfId="0" applyNumberFormat="1" applyFont="1" applyFill="1" applyBorder="1" applyAlignment="1" applyProtection="1">
      <alignment horizontal="right" vertical="top" wrapText="1"/>
      <protection locked="0"/>
    </xf>
    <xf numFmtId="1" fontId="7" fillId="0" borderId="0" xfId="1" applyNumberFormat="1" applyFont="1" applyFill="1" applyBorder="1" applyAlignment="1" applyProtection="1">
      <alignment horizontal="right" vertical="top" wrapText="1"/>
      <protection locked="0"/>
    </xf>
    <xf numFmtId="1" fontId="8" fillId="8" borderId="0" xfId="1" applyNumberFormat="1" applyFont="1" applyFill="1" applyBorder="1" applyAlignment="1" applyProtection="1">
      <alignment horizontal="right" vertical="top" wrapText="1"/>
    </xf>
    <xf numFmtId="1" fontId="0" fillId="0" borderId="0" xfId="0" applyNumberFormat="1" applyFill="1" applyBorder="1" applyProtection="1">
      <protection locked="0"/>
    </xf>
    <xf numFmtId="166" fontId="7" fillId="0" borderId="0" xfId="1" applyNumberFormat="1" applyFont="1" applyFill="1" applyBorder="1" applyAlignment="1" applyProtection="1">
      <alignment horizontal="right" vertical="top" wrapText="1"/>
      <protection locked="0"/>
    </xf>
    <xf numFmtId="0" fontId="0" fillId="0" borderId="0" xfId="0" applyProtection="1"/>
    <xf numFmtId="0" fontId="8" fillId="0" borderId="0" xfId="0" applyFont="1" applyProtection="1"/>
    <xf numFmtId="0" fontId="0" fillId="0" borderId="0" xfId="0" applyFill="1" applyBorder="1" applyProtection="1"/>
    <xf numFmtId="0" fontId="0" fillId="0" borderId="0" xfId="0" applyFont="1" applyFill="1" applyBorder="1" applyAlignment="1" applyProtection="1">
      <alignment horizontal="right" vertical="top" wrapText="1"/>
    </xf>
    <xf numFmtId="2" fontId="0" fillId="0" borderId="0" xfId="0" applyNumberFormat="1" applyFont="1" applyFill="1" applyBorder="1" applyAlignment="1" applyProtection="1">
      <alignment horizontal="right" vertical="top" wrapText="1"/>
    </xf>
    <xf numFmtId="165" fontId="7" fillId="0" borderId="0" xfId="1" applyFont="1" applyFill="1" applyBorder="1" applyAlignment="1" applyProtection="1">
      <alignment horizontal="right" vertical="top" wrapText="1"/>
    </xf>
    <xf numFmtId="0" fontId="0" fillId="0" borderId="0" xfId="0" applyAlignment="1" applyProtection="1">
      <alignment horizontal="right"/>
    </xf>
    <xf numFmtId="166" fontId="7" fillId="0" borderId="0" xfId="1" applyNumberFormat="1" applyFont="1" applyFill="1" applyBorder="1" applyAlignment="1" applyProtection="1">
      <alignment horizontal="right" vertical="top" wrapText="1"/>
    </xf>
    <xf numFmtId="0" fontId="0" fillId="0" borderId="0" xfId="0" applyAlignment="1" applyProtection="1">
      <alignment wrapText="1"/>
    </xf>
    <xf numFmtId="0" fontId="8" fillId="0" borderId="0" xfId="0" applyFont="1" applyAlignment="1" applyProtection="1">
      <alignment wrapText="1"/>
    </xf>
    <xf numFmtId="0" fontId="17" fillId="0" borderId="0" xfId="0" applyFont="1" applyProtection="1"/>
    <xf numFmtId="0" fontId="0" fillId="0" borderId="0" xfId="0" applyFont="1" applyProtection="1"/>
    <xf numFmtId="168" fontId="14" fillId="0" borderId="0" xfId="2" applyNumberFormat="1" applyFont="1" applyFill="1" applyBorder="1" applyAlignment="1" applyProtection="1">
      <alignment horizontal="right"/>
    </xf>
    <xf numFmtId="0" fontId="0" fillId="0" borderId="0" xfId="0" applyFill="1" applyBorder="1" applyAlignment="1" applyProtection="1">
      <alignment vertical="top"/>
    </xf>
    <xf numFmtId="0" fontId="0" fillId="0" borderId="0" xfId="0" applyAlignment="1" applyProtection="1">
      <alignment vertical="top" wrapText="1"/>
    </xf>
    <xf numFmtId="0" fontId="8" fillId="0" borderId="0" xfId="0" applyFont="1" applyAlignment="1" applyProtection="1">
      <alignment vertical="top" wrapText="1"/>
    </xf>
    <xf numFmtId="0" fontId="12" fillId="0" borderId="0" xfId="0" applyFont="1" applyFill="1" applyBorder="1" applyAlignment="1" applyProtection="1">
      <alignment horizontal="left" vertical="top" wrapText="1"/>
    </xf>
    <xf numFmtId="0" fontId="0" fillId="0" borderId="0" xfId="0" applyFill="1" applyBorder="1" applyAlignment="1" applyProtection="1">
      <alignment vertical="top" wrapText="1"/>
    </xf>
    <xf numFmtId="0" fontId="0" fillId="0" borderId="0" xfId="0" applyFont="1" applyFill="1" applyBorder="1" applyAlignment="1" applyProtection="1">
      <alignment vertical="top"/>
    </xf>
    <xf numFmtId="0" fontId="17" fillId="0" borderId="0" xfId="0" applyFont="1" applyAlignment="1" applyProtection="1">
      <alignment vertical="top" wrapText="1"/>
    </xf>
    <xf numFmtId="0" fontId="0" fillId="0" borderId="0" xfId="0" applyFont="1" applyFill="1" applyBorder="1" applyAlignment="1" applyProtection="1">
      <alignment vertical="top" wrapText="1"/>
    </xf>
    <xf numFmtId="165" fontId="12" fillId="0" borderId="0" xfId="1" applyFont="1" applyFill="1" applyBorder="1" applyAlignment="1" applyProtection="1">
      <alignment horizontal="left" vertical="top" wrapText="1"/>
    </xf>
    <xf numFmtId="0" fontId="11" fillId="0" borderId="0" xfId="0" applyFont="1" applyFill="1" applyBorder="1" applyAlignment="1" applyProtection="1">
      <alignment vertical="top"/>
    </xf>
    <xf numFmtId="0" fontId="0" fillId="0" borderId="0" xfId="0" applyFont="1" applyAlignment="1" applyProtection="1">
      <alignment vertical="top" wrapText="1"/>
    </xf>
    <xf numFmtId="0" fontId="12" fillId="0" borderId="0" xfId="1" applyNumberFormat="1" applyFont="1" applyFill="1" applyBorder="1" applyAlignment="1" applyProtection="1">
      <alignment horizontal="left" vertical="top" wrapText="1"/>
    </xf>
    <xf numFmtId="0" fontId="1" fillId="0" borderId="0" xfId="0" applyFont="1" applyFill="1" applyBorder="1" applyAlignment="1" applyProtection="1">
      <alignment vertical="top" wrapText="1"/>
    </xf>
    <xf numFmtId="0" fontId="12" fillId="0" borderId="0" xfId="0" applyFont="1" applyFill="1" applyBorder="1" applyAlignment="1" applyProtection="1">
      <alignment vertical="top" wrapText="1"/>
    </xf>
    <xf numFmtId="0" fontId="12" fillId="0" borderId="0" xfId="0" applyFont="1" applyFill="1" applyBorder="1" applyAlignment="1" applyProtection="1">
      <alignment vertical="top"/>
    </xf>
    <xf numFmtId="0" fontId="12" fillId="0" borderId="0" xfId="0" applyNumberFormat="1" applyFont="1" applyFill="1" applyBorder="1" applyAlignment="1" applyProtection="1">
      <alignment horizontal="left" vertical="top" wrapText="1"/>
    </xf>
    <xf numFmtId="165" fontId="12" fillId="0" borderId="0" xfId="1" applyFont="1" applyFill="1" applyBorder="1" applyAlignment="1" applyProtection="1">
      <alignment vertical="top" wrapText="1"/>
    </xf>
    <xf numFmtId="165" fontId="11" fillId="0" borderId="0" xfId="1" applyFont="1" applyFill="1" applyBorder="1" applyAlignment="1" applyProtection="1">
      <alignment vertical="top" wrapText="1"/>
    </xf>
    <xf numFmtId="0" fontId="0" fillId="0" borderId="0" xfId="0" applyFont="1" applyFill="1" applyBorder="1" applyProtection="1"/>
    <xf numFmtId="0" fontId="11" fillId="0" borderId="0" xfId="0" applyFont="1" applyAlignment="1" applyProtection="1">
      <alignment horizontal="center" vertical="top"/>
    </xf>
    <xf numFmtId="0" fontId="0" fillId="0" borderId="0" xfId="0" applyFont="1" applyFill="1" applyBorder="1" applyAlignment="1" applyProtection="1">
      <alignment horizontal="right" vertical="top"/>
    </xf>
    <xf numFmtId="169" fontId="7" fillId="0" borderId="0" xfId="1" applyNumberFormat="1" applyFont="1" applyFill="1" applyBorder="1" applyAlignment="1" applyProtection="1">
      <alignment horizontal="right" vertical="top" wrapText="1"/>
    </xf>
    <xf numFmtId="9" fontId="7" fillId="0" borderId="0" xfId="4" applyFont="1" applyFill="1" applyBorder="1" applyAlignment="1" applyProtection="1">
      <alignment horizontal="right" vertical="top" wrapText="1"/>
    </xf>
    <xf numFmtId="0" fontId="0" fillId="0" borderId="0" xfId="0" quotePrefix="1" applyFont="1" applyFill="1" applyBorder="1" applyProtection="1"/>
    <xf numFmtId="166" fontId="0" fillId="0" borderId="0" xfId="0" applyNumberFormat="1" applyFont="1" applyFill="1" applyBorder="1" applyAlignment="1" applyProtection="1">
      <alignment horizontal="right" vertical="top" wrapText="1"/>
    </xf>
    <xf numFmtId="43" fontId="0" fillId="0" borderId="0" xfId="0" applyNumberFormat="1" applyFont="1" applyFill="1" applyBorder="1" applyProtection="1"/>
    <xf numFmtId="0" fontId="0" fillId="0" borderId="0" xfId="0" applyAlignment="1" applyProtection="1">
      <alignment horizontal="left" vertical="top" wrapText="1"/>
    </xf>
    <xf numFmtId="0" fontId="17" fillId="0" borderId="0" xfId="0" applyFont="1" applyAlignment="1" applyProtection="1">
      <alignment horizontal="left" vertical="top" wrapText="1"/>
    </xf>
    <xf numFmtId="0" fontId="22" fillId="0" borderId="0" xfId="5" applyAlignment="1" applyProtection="1">
      <alignment horizontal="left" vertical="top" wrapText="1"/>
    </xf>
    <xf numFmtId="0" fontId="11" fillId="0" borderId="0" xfId="0" applyFont="1" applyAlignment="1" applyProtection="1">
      <alignment horizontal="center" vertical="top"/>
    </xf>
    <xf numFmtId="0" fontId="11" fillId="0" borderId="0" xfId="0" applyFont="1" applyAlignment="1" applyProtection="1">
      <alignment horizontal="center"/>
    </xf>
    <xf numFmtId="0" fontId="12" fillId="0" borderId="0" xfId="0" applyFont="1" applyFill="1" applyBorder="1" applyAlignment="1" applyProtection="1">
      <alignment horizontal="center" vertical="top"/>
    </xf>
    <xf numFmtId="0" fontId="8" fillId="0" borderId="0" xfId="0" applyFont="1" applyAlignment="1" applyProtection="1">
      <alignment horizontal="left"/>
    </xf>
    <xf numFmtId="0" fontId="0" fillId="0" borderId="0" xfId="0" applyAlignment="1" applyProtection="1">
      <alignment horizontal="left"/>
    </xf>
    <xf numFmtId="0" fontId="8" fillId="8" borderId="0" xfId="0" applyNumberFormat="1" applyFont="1" applyFill="1" applyAlignment="1" applyProtection="1">
      <alignment horizontal="left"/>
    </xf>
    <xf numFmtId="0" fontId="8" fillId="0" borderId="0" xfId="0" applyNumberFormat="1" applyFont="1" applyFill="1" applyBorder="1" applyAlignment="1" applyProtection="1">
      <alignment vertical="top"/>
      <protection locked="0"/>
    </xf>
    <xf numFmtId="0" fontId="8" fillId="0" borderId="0" xfId="0" applyNumberFormat="1" applyFont="1" applyFill="1" applyBorder="1" applyAlignment="1" applyProtection="1">
      <protection locked="0"/>
    </xf>
  </cellXfs>
  <cellStyles count="6">
    <cellStyle name="Comma" xfId="1" builtinId="3"/>
    <cellStyle name="Currency" xfId="2" builtinId="4"/>
    <cellStyle name="Hyperlink" xfId="5" builtinId="8"/>
    <cellStyle name="Normal" xfId="0" builtinId="0"/>
    <cellStyle name="Percent" xfId="4" builtinId="5"/>
    <cellStyle name="Valuta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68580</xdr:colOff>
      <xdr:row>3</xdr:row>
      <xdr:rowOff>68580</xdr:rowOff>
    </xdr:from>
    <xdr:to>
      <xdr:col>5</xdr:col>
      <xdr:colOff>800100</xdr:colOff>
      <xdr:row>46</xdr:row>
      <xdr:rowOff>0</xdr:rowOff>
    </xdr:to>
    <xdr:pic>
      <xdr:nvPicPr>
        <xdr:cNvPr id="13442" name="Afbeelding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8180" y="571500"/>
          <a:ext cx="5059680" cy="7414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7938</xdr:colOff>
      <xdr:row>17</xdr:row>
      <xdr:rowOff>785811</xdr:rowOff>
    </xdr:from>
    <xdr:to>
      <xdr:col>2</xdr:col>
      <xdr:colOff>349251</xdr:colOff>
      <xdr:row>17</xdr:row>
      <xdr:rowOff>1558865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8" y="8151811"/>
          <a:ext cx="3802063" cy="773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706437</xdr:colOff>
      <xdr:row>15</xdr:row>
      <xdr:rowOff>436563</xdr:rowOff>
    </xdr:from>
    <xdr:to>
      <xdr:col>3</xdr:col>
      <xdr:colOff>817009</xdr:colOff>
      <xdr:row>17</xdr:row>
      <xdr:rowOff>2349502</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67187" y="7183438"/>
          <a:ext cx="1840947" cy="2555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7938</xdr:colOff>
      <xdr:row>17</xdr:row>
      <xdr:rowOff>785811</xdr:rowOff>
    </xdr:from>
    <xdr:to>
      <xdr:col>2</xdr:col>
      <xdr:colOff>349251</xdr:colOff>
      <xdr:row>17</xdr:row>
      <xdr:rowOff>1558865</xdr:rowOff>
    </xdr:to>
    <xdr:pic>
      <xdr:nvPicPr>
        <xdr:cNvPr id="7"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8" y="7881936"/>
          <a:ext cx="3808413" cy="773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706437</xdr:colOff>
      <xdr:row>15</xdr:row>
      <xdr:rowOff>436563</xdr:rowOff>
    </xdr:from>
    <xdr:to>
      <xdr:col>3</xdr:col>
      <xdr:colOff>817009</xdr:colOff>
      <xdr:row>17</xdr:row>
      <xdr:rowOff>2349503</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73537" y="6884988"/>
          <a:ext cx="1844122" cy="2560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ton.van.der.biezen@landbouwzorg.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45"/>
  <sheetViews>
    <sheetView zoomScale="75" zoomScaleNormal="75" workbookViewId="0">
      <pane xSplit="2" ySplit="3" topLeftCell="C4" activePane="bottomRight" state="frozen"/>
      <selection pane="topRight" activeCell="C1" sqref="C1"/>
      <selection pane="bottomLeft" activeCell="A4" sqref="A4"/>
      <selection pane="bottomRight" activeCell="D62" sqref="D62"/>
    </sheetView>
  </sheetViews>
  <sheetFormatPr defaultRowHeight="12.75" x14ac:dyDescent="0.2"/>
  <cols>
    <col min="1" max="1" width="3.28515625" customWidth="1"/>
    <col min="2" max="2" width="5.5703125" customWidth="1"/>
    <col min="3" max="3" width="40.140625" customWidth="1"/>
    <col min="4" max="4" width="15.85546875" customWidth="1"/>
    <col min="5" max="5" width="7.140625" customWidth="1"/>
    <col min="6" max="6" width="13.7109375" customWidth="1"/>
    <col min="7" max="7" width="7.85546875" customWidth="1"/>
    <col min="8" max="8" width="10.42578125" customWidth="1"/>
    <col min="9" max="9" width="12.42578125" customWidth="1"/>
    <col min="10" max="10" width="7.140625" customWidth="1"/>
  </cols>
  <sheetData>
    <row r="45" ht="35.25" customHeight="1" x14ac:dyDescent="0.2"/>
  </sheetData>
  <pageMargins left="0.7" right="0.7" top="0.75" bottom="0.75" header="0.3" footer="0.3"/>
  <pageSetup paperSize="9"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L71"/>
  <sheetViews>
    <sheetView topLeftCell="C1" workbookViewId="0">
      <selection activeCell="D15" sqref="D15"/>
    </sheetView>
  </sheetViews>
  <sheetFormatPr defaultRowHeight="15" x14ac:dyDescent="0.2"/>
  <cols>
    <col min="1" max="1" width="3.7109375" style="34" customWidth="1"/>
    <col min="2" max="2" width="58.140625" customWidth="1"/>
    <col min="3" max="3" width="3.7109375" style="34" customWidth="1"/>
    <col min="4" max="4" width="145" customWidth="1"/>
  </cols>
  <sheetData>
    <row r="1" spans="1:4" ht="18" x14ac:dyDescent="0.25">
      <c r="B1" s="19" t="s">
        <v>39</v>
      </c>
      <c r="D1" s="19" t="s">
        <v>145</v>
      </c>
    </row>
    <row r="2" spans="1:4" ht="18" x14ac:dyDescent="0.25">
      <c r="B2" s="19"/>
    </row>
    <row r="3" spans="1:4" ht="15.75" x14ac:dyDescent="0.2">
      <c r="A3" s="59"/>
      <c r="B3" s="74" t="s">
        <v>41</v>
      </c>
      <c r="C3" s="59"/>
      <c r="D3" s="223"/>
    </row>
    <row r="4" spans="1:4" ht="48" customHeight="1" x14ac:dyDescent="0.2">
      <c r="A4" s="59"/>
      <c r="B4" s="75"/>
      <c r="C4" s="59"/>
      <c r="D4" s="223"/>
    </row>
    <row r="5" spans="1:4" ht="15.95" customHeight="1" x14ac:dyDescent="0.2">
      <c r="A5" s="58"/>
      <c r="B5" s="76"/>
      <c r="C5" s="58"/>
      <c r="D5" s="223"/>
    </row>
    <row r="6" spans="1:4" ht="15.75" x14ac:dyDescent="0.2">
      <c r="A6" s="60"/>
      <c r="B6" s="77" t="s">
        <v>40</v>
      </c>
      <c r="C6" s="60"/>
      <c r="D6" s="223"/>
    </row>
    <row r="7" spans="1:4" s="7" customFormat="1" ht="15.95" customHeight="1" x14ac:dyDescent="0.2">
      <c r="A7" s="58">
        <v>1</v>
      </c>
      <c r="B7" s="78" t="s">
        <v>42</v>
      </c>
      <c r="C7" s="58">
        <v>1</v>
      </c>
      <c r="D7" s="223" t="s">
        <v>146</v>
      </c>
    </row>
    <row r="8" spans="1:4" ht="15.95" customHeight="1" x14ac:dyDescent="0.2">
      <c r="A8" s="58">
        <v>2</v>
      </c>
      <c r="B8" s="79" t="s">
        <v>76</v>
      </c>
      <c r="C8" s="58">
        <v>2</v>
      </c>
      <c r="D8" s="223" t="s">
        <v>147</v>
      </c>
    </row>
    <row r="9" spans="1:4" ht="15.95" customHeight="1" x14ac:dyDescent="0.2">
      <c r="A9" s="58">
        <v>3</v>
      </c>
      <c r="B9" s="79" t="s">
        <v>77</v>
      </c>
      <c r="C9" s="58">
        <v>3</v>
      </c>
      <c r="D9" s="223" t="s">
        <v>148</v>
      </c>
    </row>
    <row r="10" spans="1:4" ht="15.95" customHeight="1" x14ac:dyDescent="0.2">
      <c r="A10" s="58">
        <v>4</v>
      </c>
      <c r="B10" s="79" t="s">
        <v>78</v>
      </c>
      <c r="C10" s="58">
        <v>4</v>
      </c>
      <c r="D10" t="s">
        <v>149</v>
      </c>
    </row>
    <row r="11" spans="1:4" s="7" customFormat="1" ht="15.95" customHeight="1" x14ac:dyDescent="0.2">
      <c r="A11" s="58">
        <v>5</v>
      </c>
      <c r="B11" s="78" t="s">
        <v>1</v>
      </c>
      <c r="C11" s="224">
        <v>5</v>
      </c>
      <c r="D11" s="225" t="s">
        <v>150</v>
      </c>
    </row>
    <row r="12" spans="1:4" s="7" customFormat="1" ht="15.95" customHeight="1" x14ac:dyDescent="0.2">
      <c r="A12" s="58">
        <v>6</v>
      </c>
      <c r="B12" s="78" t="s">
        <v>196</v>
      </c>
      <c r="C12" s="224">
        <v>6</v>
      </c>
      <c r="D12" s="225" t="s">
        <v>219</v>
      </c>
    </row>
    <row r="13" spans="1:4" s="7" customFormat="1" ht="15.95" customHeight="1" x14ac:dyDescent="0.2">
      <c r="A13" s="58">
        <v>7</v>
      </c>
      <c r="B13" s="78" t="s">
        <v>197</v>
      </c>
      <c r="C13" s="224">
        <v>7</v>
      </c>
      <c r="D13" s="225" t="s">
        <v>151</v>
      </c>
    </row>
    <row r="14" spans="1:4" ht="18" customHeight="1" x14ac:dyDescent="0.2">
      <c r="A14" s="58">
        <v>8</v>
      </c>
      <c r="B14" s="78" t="s">
        <v>43</v>
      </c>
      <c r="C14" s="224">
        <v>8</v>
      </c>
      <c r="D14" s="223" t="s">
        <v>152</v>
      </c>
    </row>
    <row r="15" spans="1:4" ht="15.95" customHeight="1" x14ac:dyDescent="0.2">
      <c r="A15" s="58">
        <v>9</v>
      </c>
      <c r="B15" s="78" t="s">
        <v>38</v>
      </c>
      <c r="C15" s="224">
        <v>9</v>
      </c>
      <c r="D15" s="223" t="s">
        <v>153</v>
      </c>
    </row>
    <row r="16" spans="1:4" ht="15.95" customHeight="1" x14ac:dyDescent="0.2">
      <c r="A16" s="58"/>
      <c r="B16" s="78"/>
      <c r="C16" s="224"/>
      <c r="D16" s="223"/>
    </row>
    <row r="17" spans="1:12" s="25" customFormat="1" ht="15.95" customHeight="1" x14ac:dyDescent="0.25">
      <c r="A17" s="60">
        <v>10</v>
      </c>
      <c r="B17" s="77" t="s">
        <v>72</v>
      </c>
      <c r="C17" s="226">
        <v>10</v>
      </c>
      <c r="D17" s="225" t="s">
        <v>154</v>
      </c>
    </row>
    <row r="18" spans="1:12" ht="15.95" customHeight="1" x14ac:dyDescent="0.2">
      <c r="A18" s="58"/>
      <c r="B18" s="76"/>
      <c r="C18" s="224"/>
      <c r="D18" s="223"/>
    </row>
    <row r="19" spans="1:12" ht="15.95" customHeight="1" x14ac:dyDescent="0.2">
      <c r="A19" s="60"/>
      <c r="B19" s="77" t="s">
        <v>45</v>
      </c>
      <c r="C19" s="226"/>
      <c r="D19" s="223"/>
    </row>
    <row r="20" spans="1:12" ht="15.95" customHeight="1" x14ac:dyDescent="0.2">
      <c r="A20" s="61"/>
      <c r="B20" s="33" t="s">
        <v>44</v>
      </c>
      <c r="C20" s="227"/>
      <c r="D20" s="223"/>
    </row>
    <row r="21" spans="1:12" s="1" customFormat="1" ht="15.95" customHeight="1" x14ac:dyDescent="0.2">
      <c r="A21" s="80">
        <v>11</v>
      </c>
      <c r="B21" s="26" t="s">
        <v>46</v>
      </c>
      <c r="C21" s="228">
        <v>11</v>
      </c>
      <c r="D21" s="223" t="s">
        <v>155</v>
      </c>
    </row>
    <row r="22" spans="1:12" s="1" customFormat="1" ht="17.25" customHeight="1" x14ac:dyDescent="0.2">
      <c r="A22" s="80">
        <v>12</v>
      </c>
      <c r="B22" s="27" t="s">
        <v>47</v>
      </c>
      <c r="C22" s="228">
        <v>12</v>
      </c>
      <c r="D22" s="229" t="s">
        <v>156</v>
      </c>
    </row>
    <row r="23" spans="1:12" ht="17.25" customHeight="1" x14ac:dyDescent="0.2">
      <c r="A23" s="81">
        <v>13</v>
      </c>
      <c r="B23" s="28" t="s">
        <v>48</v>
      </c>
      <c r="C23" s="230">
        <v>13</v>
      </c>
      <c r="D23" s="229" t="s">
        <v>157</v>
      </c>
    </row>
    <row r="24" spans="1:12" ht="15" customHeight="1" x14ac:dyDescent="0.2">
      <c r="A24" s="81">
        <v>14</v>
      </c>
      <c r="B24" s="28" t="s">
        <v>49</v>
      </c>
      <c r="C24" s="230">
        <v>14</v>
      </c>
      <c r="D24" s="223" t="s">
        <v>158</v>
      </c>
    </row>
    <row r="25" spans="1:12" s="25" customFormat="1" ht="15.95" customHeight="1" x14ac:dyDescent="0.25">
      <c r="A25" s="62">
        <v>15</v>
      </c>
      <c r="B25" s="33" t="s">
        <v>63</v>
      </c>
      <c r="C25" s="231">
        <v>15</v>
      </c>
      <c r="D25" s="225" t="s">
        <v>159</v>
      </c>
    </row>
    <row r="26" spans="1:12" s="25" customFormat="1" ht="15.95" customHeight="1" x14ac:dyDescent="0.25">
      <c r="A26" s="62">
        <v>16</v>
      </c>
      <c r="B26" s="50" t="s">
        <v>37</v>
      </c>
      <c r="C26" s="231">
        <v>16</v>
      </c>
      <c r="D26" s="225" t="s">
        <v>160</v>
      </c>
      <c r="E26"/>
      <c r="F26"/>
      <c r="G26"/>
      <c r="H26"/>
      <c r="I26"/>
      <c r="J26"/>
      <c r="K26"/>
      <c r="L26"/>
    </row>
    <row r="27" spans="1:12" s="25" customFormat="1" ht="15.95" customHeight="1" x14ac:dyDescent="0.25">
      <c r="A27" s="81"/>
      <c r="B27" s="36"/>
      <c r="C27" s="230"/>
      <c r="D27" s="223"/>
      <c r="E27"/>
      <c r="F27"/>
      <c r="G27"/>
      <c r="H27"/>
      <c r="I27"/>
      <c r="J27"/>
      <c r="K27"/>
      <c r="L27"/>
    </row>
    <row r="28" spans="1:12" s="23" customFormat="1" ht="15.95" customHeight="1" x14ac:dyDescent="0.2">
      <c r="A28" s="82"/>
      <c r="B28" s="29" t="s">
        <v>50</v>
      </c>
      <c r="C28" s="232"/>
      <c r="D28" s="23" t="s">
        <v>161</v>
      </c>
      <c r="E28"/>
      <c r="F28"/>
      <c r="G28"/>
      <c r="H28"/>
      <c r="I28"/>
      <c r="J28"/>
      <c r="K28" s="233"/>
      <c r="L28"/>
    </row>
    <row r="29" spans="1:12" s="23" customFormat="1" ht="15.95" customHeight="1" x14ac:dyDescent="0.2">
      <c r="A29" s="82"/>
      <c r="B29" s="29" t="s">
        <v>51</v>
      </c>
      <c r="C29" s="232"/>
      <c r="D29" s="23" t="s">
        <v>162</v>
      </c>
      <c r="E29"/>
      <c r="F29"/>
      <c r="G29"/>
      <c r="H29"/>
      <c r="I29"/>
      <c r="J29"/>
      <c r="K29"/>
      <c r="L29"/>
    </row>
    <row r="30" spans="1:12" ht="15.95" customHeight="1" x14ac:dyDescent="0.2">
      <c r="A30" s="83"/>
      <c r="B30" s="8"/>
      <c r="C30" s="234"/>
      <c r="D30" s="223"/>
    </row>
    <row r="31" spans="1:12" ht="15.95" customHeight="1" x14ac:dyDescent="0.2">
      <c r="A31" s="62"/>
      <c r="B31" s="52" t="s">
        <v>61</v>
      </c>
      <c r="C31" s="231"/>
      <c r="D31" s="223"/>
    </row>
    <row r="32" spans="1:12" ht="16.5" customHeight="1" x14ac:dyDescent="0.2">
      <c r="A32" s="80">
        <v>17</v>
      </c>
      <c r="B32" s="242" t="s">
        <v>220</v>
      </c>
      <c r="C32" s="228">
        <v>17</v>
      </c>
      <c r="D32" s="223" t="s">
        <v>222</v>
      </c>
    </row>
    <row r="33" spans="1:4" ht="16.5" customHeight="1" x14ac:dyDescent="0.2">
      <c r="A33" s="80">
        <v>18</v>
      </c>
      <c r="B33" s="242" t="s">
        <v>191</v>
      </c>
      <c r="C33" s="228">
        <v>18</v>
      </c>
      <c r="D33" s="223" t="s">
        <v>221</v>
      </c>
    </row>
    <row r="34" spans="1:4" ht="16.5" customHeight="1" x14ac:dyDescent="0.2">
      <c r="A34" s="80">
        <v>19</v>
      </c>
      <c r="B34" s="53" t="s">
        <v>53</v>
      </c>
      <c r="C34" s="228">
        <v>19</v>
      </c>
      <c r="D34" s="235" t="s">
        <v>163</v>
      </c>
    </row>
    <row r="35" spans="1:4" ht="15.95" customHeight="1" x14ac:dyDescent="0.2">
      <c r="A35" s="80">
        <v>20</v>
      </c>
      <c r="B35" s="242" t="s">
        <v>218</v>
      </c>
      <c r="C35" s="228">
        <v>20</v>
      </c>
      <c r="D35" s="261" t="s">
        <v>223</v>
      </c>
    </row>
    <row r="36" spans="1:4" ht="15.95" customHeight="1" x14ac:dyDescent="0.2">
      <c r="A36" s="80">
        <v>21</v>
      </c>
      <c r="B36" s="31" t="s">
        <v>52</v>
      </c>
      <c r="C36" s="228">
        <v>21</v>
      </c>
      <c r="D36" s="223" t="s">
        <v>164</v>
      </c>
    </row>
    <row r="37" spans="1:4" ht="15.75" customHeight="1" x14ac:dyDescent="0.2">
      <c r="A37" s="80">
        <v>22</v>
      </c>
      <c r="B37" s="53" t="s">
        <v>55</v>
      </c>
      <c r="C37" s="228">
        <v>22</v>
      </c>
      <c r="D37" s="223" t="s">
        <v>165</v>
      </c>
    </row>
    <row r="38" spans="1:4" ht="15" customHeight="1" x14ac:dyDescent="0.2">
      <c r="A38" s="80">
        <v>23</v>
      </c>
      <c r="B38" s="53" t="s">
        <v>56</v>
      </c>
      <c r="C38" s="228">
        <v>23</v>
      </c>
      <c r="D38" s="235" t="s">
        <v>166</v>
      </c>
    </row>
    <row r="39" spans="1:4" ht="15.95" customHeight="1" x14ac:dyDescent="0.2">
      <c r="A39" s="80">
        <v>24</v>
      </c>
      <c r="B39" s="31" t="s">
        <v>57</v>
      </c>
      <c r="C39" s="228">
        <v>24</v>
      </c>
      <c r="D39" s="223" t="s">
        <v>167</v>
      </c>
    </row>
    <row r="40" spans="1:4" ht="15.95" customHeight="1" x14ac:dyDescent="0.2">
      <c r="A40" s="80">
        <v>25</v>
      </c>
      <c r="B40" s="31" t="s">
        <v>58</v>
      </c>
      <c r="C40" s="228">
        <v>25</v>
      </c>
      <c r="D40" s="223" t="s">
        <v>168</v>
      </c>
    </row>
    <row r="41" spans="1:4" ht="15.95" customHeight="1" x14ac:dyDescent="0.2">
      <c r="A41" s="80">
        <v>26</v>
      </c>
      <c r="B41" s="53" t="s">
        <v>54</v>
      </c>
      <c r="C41" s="228">
        <v>26</v>
      </c>
      <c r="D41" s="223" t="s">
        <v>169</v>
      </c>
    </row>
    <row r="42" spans="1:4" ht="15.95" customHeight="1" x14ac:dyDescent="0.2">
      <c r="A42" s="80">
        <v>27</v>
      </c>
      <c r="B42" s="53" t="s">
        <v>73</v>
      </c>
      <c r="C42" s="228">
        <v>27</v>
      </c>
      <c r="D42" s="223" t="s">
        <v>170</v>
      </c>
    </row>
    <row r="43" spans="1:4" s="34" customFormat="1" ht="15.95" customHeight="1" x14ac:dyDescent="0.2">
      <c r="A43" s="80">
        <v>28</v>
      </c>
      <c r="B43" s="39" t="s">
        <v>62</v>
      </c>
      <c r="C43" s="228">
        <v>28</v>
      </c>
      <c r="D43" s="225" t="s">
        <v>171</v>
      </c>
    </row>
    <row r="44" spans="1:4" s="49" customFormat="1" ht="15.95" customHeight="1" x14ac:dyDescent="0.2">
      <c r="A44" s="84"/>
      <c r="B44" s="47"/>
      <c r="C44" s="236"/>
      <c r="D44" s="237"/>
    </row>
    <row r="45" spans="1:4" ht="15.95" customHeight="1" x14ac:dyDescent="0.2">
      <c r="A45" s="85"/>
      <c r="B45" s="5" t="s">
        <v>59</v>
      </c>
      <c r="C45" s="238"/>
      <c r="D45" s="23" t="s">
        <v>172</v>
      </c>
    </row>
    <row r="46" spans="1:4" ht="15" customHeight="1" x14ac:dyDescent="0.2">
      <c r="A46" s="85"/>
      <c r="B46" s="5" t="s">
        <v>60</v>
      </c>
      <c r="C46" s="238"/>
      <c r="D46" s="23" t="s">
        <v>173</v>
      </c>
    </row>
    <row r="47" spans="1:4" ht="15" customHeight="1" x14ac:dyDescent="0.2">
      <c r="A47" s="80"/>
      <c r="B47" s="4"/>
      <c r="C47" s="228"/>
      <c r="D47" s="235"/>
    </row>
    <row r="48" spans="1:4" ht="15.95" customHeight="1" x14ac:dyDescent="0.2">
      <c r="A48" s="62"/>
      <c r="B48" s="52" t="s">
        <v>2</v>
      </c>
      <c r="C48" s="231"/>
      <c r="D48" s="223"/>
    </row>
    <row r="49" spans="1:4" ht="15.95" customHeight="1" x14ac:dyDescent="0.2">
      <c r="A49" s="83">
        <v>29</v>
      </c>
      <c r="B49" s="32" t="s">
        <v>64</v>
      </c>
      <c r="C49" s="234">
        <v>29</v>
      </c>
      <c r="D49" s="223" t="s">
        <v>174</v>
      </c>
    </row>
    <row r="50" spans="1:4" ht="15.95" customHeight="1" x14ac:dyDescent="0.2">
      <c r="A50" s="83">
        <v>30</v>
      </c>
      <c r="B50" s="32" t="s">
        <v>193</v>
      </c>
      <c r="C50" s="234">
        <v>30</v>
      </c>
      <c r="D50" s="223" t="s">
        <v>224</v>
      </c>
    </row>
    <row r="51" spans="1:4" ht="15.95" customHeight="1" x14ac:dyDescent="0.2">
      <c r="A51" s="83">
        <v>31</v>
      </c>
      <c r="B51" s="32" t="s">
        <v>65</v>
      </c>
      <c r="C51" s="234">
        <v>31</v>
      </c>
      <c r="D51" s="223" t="s">
        <v>175</v>
      </c>
    </row>
    <row r="52" spans="1:4" ht="15.95" customHeight="1" x14ac:dyDescent="0.2">
      <c r="A52" s="83">
        <v>32</v>
      </c>
      <c r="B52" s="32" t="s">
        <v>66</v>
      </c>
      <c r="C52" s="234">
        <v>32</v>
      </c>
      <c r="D52" s="239" t="s">
        <v>176</v>
      </c>
    </row>
    <row r="53" spans="1:4" ht="15.95" customHeight="1" x14ac:dyDescent="0.2">
      <c r="A53" s="83">
        <v>33</v>
      </c>
      <c r="B53" s="32" t="s">
        <v>74</v>
      </c>
      <c r="C53" s="234">
        <v>33</v>
      </c>
      <c r="D53" s="223" t="s">
        <v>177</v>
      </c>
    </row>
    <row r="54" spans="1:4" ht="15.75" customHeight="1" x14ac:dyDescent="0.2">
      <c r="A54" s="83">
        <v>34</v>
      </c>
      <c r="B54" s="32" t="s">
        <v>67</v>
      </c>
      <c r="C54" s="234">
        <v>34</v>
      </c>
      <c r="D54" s="223" t="s">
        <v>178</v>
      </c>
    </row>
    <row r="55" spans="1:4" ht="15.95" customHeight="1" x14ac:dyDescent="0.2">
      <c r="A55" s="83">
        <v>35</v>
      </c>
      <c r="B55" s="53" t="s">
        <v>68</v>
      </c>
      <c r="C55" s="234">
        <v>35</v>
      </c>
      <c r="D55" s="223" t="s">
        <v>179</v>
      </c>
    </row>
    <row r="56" spans="1:4" ht="15.95" customHeight="1" x14ac:dyDescent="0.2">
      <c r="A56" s="83">
        <v>36</v>
      </c>
      <c r="B56" s="53" t="s">
        <v>30</v>
      </c>
      <c r="C56" s="234">
        <v>36</v>
      </c>
      <c r="D56" s="223" t="s">
        <v>180</v>
      </c>
    </row>
    <row r="57" spans="1:4" ht="15.95" customHeight="1" x14ac:dyDescent="0.2">
      <c r="A57" s="83">
        <v>37</v>
      </c>
      <c r="B57" s="242" t="s">
        <v>194</v>
      </c>
      <c r="C57" s="234">
        <v>37</v>
      </c>
      <c r="D57" s="223" t="s">
        <v>226</v>
      </c>
    </row>
    <row r="58" spans="1:4" ht="15.95" customHeight="1" x14ac:dyDescent="0.2">
      <c r="A58" s="83">
        <v>38</v>
      </c>
      <c r="B58" s="242" t="s">
        <v>195</v>
      </c>
      <c r="C58" s="234">
        <v>38</v>
      </c>
      <c r="D58" s="223" t="s">
        <v>225</v>
      </c>
    </row>
    <row r="59" spans="1:4" ht="15.95" customHeight="1" x14ac:dyDescent="0.2">
      <c r="A59" s="83">
        <v>39</v>
      </c>
      <c r="B59" s="53" t="s">
        <v>7</v>
      </c>
      <c r="C59" s="234">
        <v>39</v>
      </c>
      <c r="D59" s="223" t="s">
        <v>181</v>
      </c>
    </row>
    <row r="60" spans="1:4" ht="15.75" customHeight="1" x14ac:dyDescent="0.2">
      <c r="A60" s="83">
        <v>40</v>
      </c>
      <c r="B60" s="53" t="s">
        <v>69</v>
      </c>
      <c r="C60" s="234">
        <v>40</v>
      </c>
      <c r="D60" s="223" t="s">
        <v>182</v>
      </c>
    </row>
    <row r="61" spans="1:4" ht="15.95" customHeight="1" x14ac:dyDescent="0.2">
      <c r="A61" s="83">
        <v>41</v>
      </c>
      <c r="B61" s="53" t="s">
        <v>70</v>
      </c>
      <c r="C61" s="234">
        <v>41</v>
      </c>
      <c r="D61" s="223" t="s">
        <v>183</v>
      </c>
    </row>
    <row r="62" spans="1:4" ht="15.75" customHeight="1" x14ac:dyDescent="0.2">
      <c r="A62" s="83">
        <v>42</v>
      </c>
      <c r="B62" s="53" t="s">
        <v>71</v>
      </c>
      <c r="C62" s="234">
        <v>42</v>
      </c>
      <c r="D62" s="235" t="s">
        <v>184</v>
      </c>
    </row>
    <row r="63" spans="1:4" ht="15.95" customHeight="1" x14ac:dyDescent="0.2">
      <c r="A63" s="83">
        <v>43</v>
      </c>
      <c r="B63" s="53" t="s">
        <v>75</v>
      </c>
      <c r="C63" s="234">
        <v>43</v>
      </c>
      <c r="D63" s="223" t="s">
        <v>185</v>
      </c>
    </row>
    <row r="64" spans="1:4" ht="15.95" customHeight="1" x14ac:dyDescent="0.2">
      <c r="A64" s="83">
        <v>44</v>
      </c>
      <c r="B64" s="39" t="s">
        <v>3</v>
      </c>
      <c r="C64" s="234">
        <v>44</v>
      </c>
      <c r="D64" s="225" t="s">
        <v>186</v>
      </c>
    </row>
    <row r="65" spans="1:10" s="1" customFormat="1" ht="15.95" customHeight="1" x14ac:dyDescent="0.2">
      <c r="A65" s="80"/>
      <c r="B65" s="6"/>
      <c r="C65" s="228"/>
      <c r="D65" s="223"/>
      <c r="E65"/>
      <c r="F65"/>
      <c r="G65"/>
      <c r="H65"/>
      <c r="I65"/>
      <c r="J65"/>
    </row>
    <row r="66" spans="1:10" ht="15.95" customHeight="1" x14ac:dyDescent="0.2">
      <c r="A66" s="62">
        <v>45</v>
      </c>
      <c r="B66" s="57" t="s">
        <v>0</v>
      </c>
      <c r="C66" s="231">
        <v>45</v>
      </c>
      <c r="D66" s="223" t="s">
        <v>187</v>
      </c>
    </row>
    <row r="67" spans="1:10" ht="15.95" customHeight="1" x14ac:dyDescent="0.2">
      <c r="A67" s="63"/>
      <c r="B67" s="55"/>
      <c r="C67" s="63"/>
      <c r="D67" s="223"/>
    </row>
    <row r="68" spans="1:10" ht="15.95" customHeight="1" x14ac:dyDescent="0.2">
      <c r="B68" s="7"/>
      <c r="D68" s="223"/>
    </row>
    <row r="69" spans="1:10" ht="15.95" customHeight="1" x14ac:dyDescent="0.2">
      <c r="A69" s="64"/>
      <c r="B69" s="16" t="s">
        <v>35</v>
      </c>
      <c r="C69" s="240"/>
      <c r="D69" s="241" t="s">
        <v>188</v>
      </c>
    </row>
    <row r="70" spans="1:10" ht="15.95" customHeight="1" x14ac:dyDescent="0.2">
      <c r="A70" s="64"/>
      <c r="B70" s="16" t="s">
        <v>34</v>
      </c>
      <c r="C70" s="240"/>
      <c r="D70" s="241" t="s">
        <v>189</v>
      </c>
    </row>
    <row r="71" spans="1:10" x14ac:dyDescent="0.2">
      <c r="D71" s="1"/>
    </row>
  </sheetData>
  <pageMargins left="0.7" right="0.7" top="0.75" bottom="0.75" header="0.3" footer="0.3"/>
  <pageSetup paperSize="9" scale="31"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
  <sheetViews>
    <sheetView view="pageBreakPreview" zoomScaleNormal="120" zoomScaleSheetLayoutView="100" workbookViewId="0">
      <selection sqref="A1:D1"/>
    </sheetView>
  </sheetViews>
  <sheetFormatPr defaultRowHeight="15" x14ac:dyDescent="0.2"/>
  <cols>
    <col min="1" max="1" width="3.7109375" style="315" customWidth="1"/>
    <col min="2" max="2" width="59.140625" style="301" customWidth="1"/>
    <col min="3" max="3" width="1.85546875" style="315" customWidth="1"/>
    <col min="4" max="4" width="129" style="301" customWidth="1"/>
    <col min="5" max="256" width="9.140625" style="301"/>
    <col min="257" max="257" width="3.7109375" style="301" customWidth="1"/>
    <col min="258" max="258" width="58.140625" style="301" customWidth="1"/>
    <col min="259" max="259" width="3.7109375" style="301" customWidth="1"/>
    <col min="260" max="260" width="145" style="301" customWidth="1"/>
    <col min="261" max="512" width="9.140625" style="301"/>
    <col min="513" max="513" width="3.7109375" style="301" customWidth="1"/>
    <col min="514" max="514" width="58.140625" style="301" customWidth="1"/>
    <col min="515" max="515" width="3.7109375" style="301" customWidth="1"/>
    <col min="516" max="516" width="145" style="301" customWidth="1"/>
    <col min="517" max="768" width="9.140625" style="301"/>
    <col min="769" max="769" width="3.7109375" style="301" customWidth="1"/>
    <col min="770" max="770" width="58.140625" style="301" customWidth="1"/>
    <col min="771" max="771" width="3.7109375" style="301" customWidth="1"/>
    <col min="772" max="772" width="145" style="301" customWidth="1"/>
    <col min="773" max="1024" width="9.140625" style="301"/>
    <col min="1025" max="1025" width="3.7109375" style="301" customWidth="1"/>
    <col min="1026" max="1026" width="58.140625" style="301" customWidth="1"/>
    <col min="1027" max="1027" width="3.7109375" style="301" customWidth="1"/>
    <col min="1028" max="1028" width="145" style="301" customWidth="1"/>
    <col min="1029" max="1280" width="9.140625" style="301"/>
    <col min="1281" max="1281" width="3.7109375" style="301" customWidth="1"/>
    <col min="1282" max="1282" width="58.140625" style="301" customWidth="1"/>
    <col min="1283" max="1283" width="3.7109375" style="301" customWidth="1"/>
    <col min="1284" max="1284" width="145" style="301" customWidth="1"/>
    <col min="1285" max="1536" width="9.140625" style="301"/>
    <col min="1537" max="1537" width="3.7109375" style="301" customWidth="1"/>
    <col min="1538" max="1538" width="58.140625" style="301" customWidth="1"/>
    <col min="1539" max="1539" width="3.7109375" style="301" customWidth="1"/>
    <col min="1540" max="1540" width="145" style="301" customWidth="1"/>
    <col min="1541" max="1792" width="9.140625" style="301"/>
    <col min="1793" max="1793" width="3.7109375" style="301" customWidth="1"/>
    <col min="1794" max="1794" width="58.140625" style="301" customWidth="1"/>
    <col min="1795" max="1795" width="3.7109375" style="301" customWidth="1"/>
    <col min="1796" max="1796" width="145" style="301" customWidth="1"/>
    <col min="1797" max="2048" width="9.140625" style="301"/>
    <col min="2049" max="2049" width="3.7109375" style="301" customWidth="1"/>
    <col min="2050" max="2050" width="58.140625" style="301" customWidth="1"/>
    <col min="2051" max="2051" width="3.7109375" style="301" customWidth="1"/>
    <col min="2052" max="2052" width="145" style="301" customWidth="1"/>
    <col min="2053" max="2304" width="9.140625" style="301"/>
    <col min="2305" max="2305" width="3.7109375" style="301" customWidth="1"/>
    <col min="2306" max="2306" width="58.140625" style="301" customWidth="1"/>
    <col min="2307" max="2307" width="3.7109375" style="301" customWidth="1"/>
    <col min="2308" max="2308" width="145" style="301" customWidth="1"/>
    <col min="2309" max="2560" width="9.140625" style="301"/>
    <col min="2561" max="2561" width="3.7109375" style="301" customWidth="1"/>
    <col min="2562" max="2562" width="58.140625" style="301" customWidth="1"/>
    <col min="2563" max="2563" width="3.7109375" style="301" customWidth="1"/>
    <col min="2564" max="2564" width="145" style="301" customWidth="1"/>
    <col min="2565" max="2816" width="9.140625" style="301"/>
    <col min="2817" max="2817" width="3.7109375" style="301" customWidth="1"/>
    <col min="2818" max="2818" width="58.140625" style="301" customWidth="1"/>
    <col min="2819" max="2819" width="3.7109375" style="301" customWidth="1"/>
    <col min="2820" max="2820" width="145" style="301" customWidth="1"/>
    <col min="2821" max="3072" width="9.140625" style="301"/>
    <col min="3073" max="3073" width="3.7109375" style="301" customWidth="1"/>
    <col min="3074" max="3074" width="58.140625" style="301" customWidth="1"/>
    <col min="3075" max="3075" width="3.7109375" style="301" customWidth="1"/>
    <col min="3076" max="3076" width="145" style="301" customWidth="1"/>
    <col min="3077" max="3328" width="9.140625" style="301"/>
    <col min="3329" max="3329" width="3.7109375" style="301" customWidth="1"/>
    <col min="3330" max="3330" width="58.140625" style="301" customWidth="1"/>
    <col min="3331" max="3331" width="3.7109375" style="301" customWidth="1"/>
    <col min="3332" max="3332" width="145" style="301" customWidth="1"/>
    <col min="3333" max="3584" width="9.140625" style="301"/>
    <col min="3585" max="3585" width="3.7109375" style="301" customWidth="1"/>
    <col min="3586" max="3586" width="58.140625" style="301" customWidth="1"/>
    <col min="3587" max="3587" width="3.7109375" style="301" customWidth="1"/>
    <col min="3588" max="3588" width="145" style="301" customWidth="1"/>
    <col min="3589" max="3840" width="9.140625" style="301"/>
    <col min="3841" max="3841" width="3.7109375" style="301" customWidth="1"/>
    <col min="3842" max="3842" width="58.140625" style="301" customWidth="1"/>
    <col min="3843" max="3843" width="3.7109375" style="301" customWidth="1"/>
    <col min="3844" max="3844" width="145" style="301" customWidth="1"/>
    <col min="3845" max="4096" width="9.140625" style="301"/>
    <col min="4097" max="4097" width="3.7109375" style="301" customWidth="1"/>
    <col min="4098" max="4098" width="58.140625" style="301" customWidth="1"/>
    <col min="4099" max="4099" width="3.7109375" style="301" customWidth="1"/>
    <col min="4100" max="4100" width="145" style="301" customWidth="1"/>
    <col min="4101" max="4352" width="9.140625" style="301"/>
    <col min="4353" max="4353" width="3.7109375" style="301" customWidth="1"/>
    <col min="4354" max="4354" width="58.140625" style="301" customWidth="1"/>
    <col min="4355" max="4355" width="3.7109375" style="301" customWidth="1"/>
    <col min="4356" max="4356" width="145" style="301" customWidth="1"/>
    <col min="4357" max="4608" width="9.140625" style="301"/>
    <col min="4609" max="4609" width="3.7109375" style="301" customWidth="1"/>
    <col min="4610" max="4610" width="58.140625" style="301" customWidth="1"/>
    <col min="4611" max="4611" width="3.7109375" style="301" customWidth="1"/>
    <col min="4612" max="4612" width="145" style="301" customWidth="1"/>
    <col min="4613" max="4864" width="9.140625" style="301"/>
    <col min="4865" max="4865" width="3.7109375" style="301" customWidth="1"/>
    <col min="4866" max="4866" width="58.140625" style="301" customWidth="1"/>
    <col min="4867" max="4867" width="3.7109375" style="301" customWidth="1"/>
    <col min="4868" max="4868" width="145" style="301" customWidth="1"/>
    <col min="4869" max="5120" width="9.140625" style="301"/>
    <col min="5121" max="5121" width="3.7109375" style="301" customWidth="1"/>
    <col min="5122" max="5122" width="58.140625" style="301" customWidth="1"/>
    <col min="5123" max="5123" width="3.7109375" style="301" customWidth="1"/>
    <col min="5124" max="5124" width="145" style="301" customWidth="1"/>
    <col min="5125" max="5376" width="9.140625" style="301"/>
    <col min="5377" max="5377" width="3.7109375" style="301" customWidth="1"/>
    <col min="5378" max="5378" width="58.140625" style="301" customWidth="1"/>
    <col min="5379" max="5379" width="3.7109375" style="301" customWidth="1"/>
    <col min="5380" max="5380" width="145" style="301" customWidth="1"/>
    <col min="5381" max="5632" width="9.140625" style="301"/>
    <col min="5633" max="5633" width="3.7109375" style="301" customWidth="1"/>
    <col min="5634" max="5634" width="58.140625" style="301" customWidth="1"/>
    <col min="5635" max="5635" width="3.7109375" style="301" customWidth="1"/>
    <col min="5636" max="5636" width="145" style="301" customWidth="1"/>
    <col min="5637" max="5888" width="9.140625" style="301"/>
    <col min="5889" max="5889" width="3.7109375" style="301" customWidth="1"/>
    <col min="5890" max="5890" width="58.140625" style="301" customWidth="1"/>
    <col min="5891" max="5891" width="3.7109375" style="301" customWidth="1"/>
    <col min="5892" max="5892" width="145" style="301" customWidth="1"/>
    <col min="5893" max="6144" width="9.140625" style="301"/>
    <col min="6145" max="6145" width="3.7109375" style="301" customWidth="1"/>
    <col min="6146" max="6146" width="58.140625" style="301" customWidth="1"/>
    <col min="6147" max="6147" width="3.7109375" style="301" customWidth="1"/>
    <col min="6148" max="6148" width="145" style="301" customWidth="1"/>
    <col min="6149" max="6400" width="9.140625" style="301"/>
    <col min="6401" max="6401" width="3.7109375" style="301" customWidth="1"/>
    <col min="6402" max="6402" width="58.140625" style="301" customWidth="1"/>
    <col min="6403" max="6403" width="3.7109375" style="301" customWidth="1"/>
    <col min="6404" max="6404" width="145" style="301" customWidth="1"/>
    <col min="6405" max="6656" width="9.140625" style="301"/>
    <col min="6657" max="6657" width="3.7109375" style="301" customWidth="1"/>
    <col min="6658" max="6658" width="58.140625" style="301" customWidth="1"/>
    <col min="6659" max="6659" width="3.7109375" style="301" customWidth="1"/>
    <col min="6660" max="6660" width="145" style="301" customWidth="1"/>
    <col min="6661" max="6912" width="9.140625" style="301"/>
    <col min="6913" max="6913" width="3.7109375" style="301" customWidth="1"/>
    <col min="6914" max="6914" width="58.140625" style="301" customWidth="1"/>
    <col min="6915" max="6915" width="3.7109375" style="301" customWidth="1"/>
    <col min="6916" max="6916" width="145" style="301" customWidth="1"/>
    <col min="6917" max="7168" width="9.140625" style="301"/>
    <col min="7169" max="7169" width="3.7109375" style="301" customWidth="1"/>
    <col min="7170" max="7170" width="58.140625" style="301" customWidth="1"/>
    <col min="7171" max="7171" width="3.7109375" style="301" customWidth="1"/>
    <col min="7172" max="7172" width="145" style="301" customWidth="1"/>
    <col min="7173" max="7424" width="9.140625" style="301"/>
    <col min="7425" max="7425" width="3.7109375" style="301" customWidth="1"/>
    <col min="7426" max="7426" width="58.140625" style="301" customWidth="1"/>
    <col min="7427" max="7427" width="3.7109375" style="301" customWidth="1"/>
    <col min="7428" max="7428" width="145" style="301" customWidth="1"/>
    <col min="7429" max="7680" width="9.140625" style="301"/>
    <col min="7681" max="7681" width="3.7109375" style="301" customWidth="1"/>
    <col min="7682" max="7682" width="58.140625" style="301" customWidth="1"/>
    <col min="7683" max="7683" width="3.7109375" style="301" customWidth="1"/>
    <col min="7684" max="7684" width="145" style="301" customWidth="1"/>
    <col min="7685" max="7936" width="9.140625" style="301"/>
    <col min="7937" max="7937" width="3.7109375" style="301" customWidth="1"/>
    <col min="7938" max="7938" width="58.140625" style="301" customWidth="1"/>
    <col min="7939" max="7939" width="3.7109375" style="301" customWidth="1"/>
    <col min="7940" max="7940" width="145" style="301" customWidth="1"/>
    <col min="7941" max="8192" width="9.140625" style="301"/>
    <col min="8193" max="8193" width="3.7109375" style="301" customWidth="1"/>
    <col min="8194" max="8194" width="58.140625" style="301" customWidth="1"/>
    <col min="8195" max="8195" width="3.7109375" style="301" customWidth="1"/>
    <col min="8196" max="8196" width="145" style="301" customWidth="1"/>
    <col min="8197" max="8448" width="9.140625" style="301"/>
    <col min="8449" max="8449" width="3.7109375" style="301" customWidth="1"/>
    <col min="8450" max="8450" width="58.140625" style="301" customWidth="1"/>
    <col min="8451" max="8451" width="3.7109375" style="301" customWidth="1"/>
    <col min="8452" max="8452" width="145" style="301" customWidth="1"/>
    <col min="8453" max="8704" width="9.140625" style="301"/>
    <col min="8705" max="8705" width="3.7109375" style="301" customWidth="1"/>
    <col min="8706" max="8706" width="58.140625" style="301" customWidth="1"/>
    <col min="8707" max="8707" width="3.7109375" style="301" customWidth="1"/>
    <col min="8708" max="8708" width="145" style="301" customWidth="1"/>
    <col min="8709" max="8960" width="9.140625" style="301"/>
    <col min="8961" max="8961" width="3.7109375" style="301" customWidth="1"/>
    <col min="8962" max="8962" width="58.140625" style="301" customWidth="1"/>
    <col min="8963" max="8963" width="3.7109375" style="301" customWidth="1"/>
    <col min="8964" max="8964" width="145" style="301" customWidth="1"/>
    <col min="8965" max="9216" width="9.140625" style="301"/>
    <col min="9217" max="9217" width="3.7109375" style="301" customWidth="1"/>
    <col min="9218" max="9218" width="58.140625" style="301" customWidth="1"/>
    <col min="9219" max="9219" width="3.7109375" style="301" customWidth="1"/>
    <col min="9220" max="9220" width="145" style="301" customWidth="1"/>
    <col min="9221" max="9472" width="9.140625" style="301"/>
    <col min="9473" max="9473" width="3.7109375" style="301" customWidth="1"/>
    <col min="9474" max="9474" width="58.140625" style="301" customWidth="1"/>
    <col min="9475" max="9475" width="3.7109375" style="301" customWidth="1"/>
    <col min="9476" max="9476" width="145" style="301" customWidth="1"/>
    <col min="9477" max="9728" width="9.140625" style="301"/>
    <col min="9729" max="9729" width="3.7109375" style="301" customWidth="1"/>
    <col min="9730" max="9730" width="58.140625" style="301" customWidth="1"/>
    <col min="9731" max="9731" width="3.7109375" style="301" customWidth="1"/>
    <col min="9732" max="9732" width="145" style="301" customWidth="1"/>
    <col min="9733" max="9984" width="9.140625" style="301"/>
    <col min="9985" max="9985" width="3.7109375" style="301" customWidth="1"/>
    <col min="9986" max="9986" width="58.140625" style="301" customWidth="1"/>
    <col min="9987" max="9987" width="3.7109375" style="301" customWidth="1"/>
    <col min="9988" max="9988" width="145" style="301" customWidth="1"/>
    <col min="9989" max="10240" width="9.140625" style="301"/>
    <col min="10241" max="10241" width="3.7109375" style="301" customWidth="1"/>
    <col min="10242" max="10242" width="58.140625" style="301" customWidth="1"/>
    <col min="10243" max="10243" width="3.7109375" style="301" customWidth="1"/>
    <col min="10244" max="10244" width="145" style="301" customWidth="1"/>
    <col min="10245" max="10496" width="9.140625" style="301"/>
    <col min="10497" max="10497" width="3.7109375" style="301" customWidth="1"/>
    <col min="10498" max="10498" width="58.140625" style="301" customWidth="1"/>
    <col min="10499" max="10499" width="3.7109375" style="301" customWidth="1"/>
    <col min="10500" max="10500" width="145" style="301" customWidth="1"/>
    <col min="10501" max="10752" width="9.140625" style="301"/>
    <col min="10753" max="10753" width="3.7109375" style="301" customWidth="1"/>
    <col min="10754" max="10754" width="58.140625" style="301" customWidth="1"/>
    <col min="10755" max="10755" width="3.7109375" style="301" customWidth="1"/>
    <col min="10756" max="10756" width="145" style="301" customWidth="1"/>
    <col min="10757" max="11008" width="9.140625" style="301"/>
    <col min="11009" max="11009" width="3.7109375" style="301" customWidth="1"/>
    <col min="11010" max="11010" width="58.140625" style="301" customWidth="1"/>
    <col min="11011" max="11011" width="3.7109375" style="301" customWidth="1"/>
    <col min="11012" max="11012" width="145" style="301" customWidth="1"/>
    <col min="11013" max="11264" width="9.140625" style="301"/>
    <col min="11265" max="11265" width="3.7109375" style="301" customWidth="1"/>
    <col min="11266" max="11266" width="58.140625" style="301" customWidth="1"/>
    <col min="11267" max="11267" width="3.7109375" style="301" customWidth="1"/>
    <col min="11268" max="11268" width="145" style="301" customWidth="1"/>
    <col min="11269" max="11520" width="9.140625" style="301"/>
    <col min="11521" max="11521" width="3.7109375" style="301" customWidth="1"/>
    <col min="11522" max="11522" width="58.140625" style="301" customWidth="1"/>
    <col min="11523" max="11523" width="3.7109375" style="301" customWidth="1"/>
    <col min="11524" max="11524" width="145" style="301" customWidth="1"/>
    <col min="11525" max="11776" width="9.140625" style="301"/>
    <col min="11777" max="11777" width="3.7109375" style="301" customWidth="1"/>
    <col min="11778" max="11778" width="58.140625" style="301" customWidth="1"/>
    <col min="11779" max="11779" width="3.7109375" style="301" customWidth="1"/>
    <col min="11780" max="11780" width="145" style="301" customWidth="1"/>
    <col min="11781" max="12032" width="9.140625" style="301"/>
    <col min="12033" max="12033" width="3.7109375" style="301" customWidth="1"/>
    <col min="12034" max="12034" width="58.140625" style="301" customWidth="1"/>
    <col min="12035" max="12035" width="3.7109375" style="301" customWidth="1"/>
    <col min="12036" max="12036" width="145" style="301" customWidth="1"/>
    <col min="12037" max="12288" width="9.140625" style="301"/>
    <col min="12289" max="12289" width="3.7109375" style="301" customWidth="1"/>
    <col min="12290" max="12290" width="58.140625" style="301" customWidth="1"/>
    <col min="12291" max="12291" width="3.7109375" style="301" customWidth="1"/>
    <col min="12292" max="12292" width="145" style="301" customWidth="1"/>
    <col min="12293" max="12544" width="9.140625" style="301"/>
    <col min="12545" max="12545" width="3.7109375" style="301" customWidth="1"/>
    <col min="12546" max="12546" width="58.140625" style="301" customWidth="1"/>
    <col min="12547" max="12547" width="3.7109375" style="301" customWidth="1"/>
    <col min="12548" max="12548" width="145" style="301" customWidth="1"/>
    <col min="12549" max="12800" width="9.140625" style="301"/>
    <col min="12801" max="12801" width="3.7109375" style="301" customWidth="1"/>
    <col min="12802" max="12802" width="58.140625" style="301" customWidth="1"/>
    <col min="12803" max="12803" width="3.7109375" style="301" customWidth="1"/>
    <col min="12804" max="12804" width="145" style="301" customWidth="1"/>
    <col min="12805" max="13056" width="9.140625" style="301"/>
    <col min="13057" max="13057" width="3.7109375" style="301" customWidth="1"/>
    <col min="13058" max="13058" width="58.140625" style="301" customWidth="1"/>
    <col min="13059" max="13059" width="3.7109375" style="301" customWidth="1"/>
    <col min="13060" max="13060" width="145" style="301" customWidth="1"/>
    <col min="13061" max="13312" width="9.140625" style="301"/>
    <col min="13313" max="13313" width="3.7109375" style="301" customWidth="1"/>
    <col min="13314" max="13314" width="58.140625" style="301" customWidth="1"/>
    <col min="13315" max="13315" width="3.7109375" style="301" customWidth="1"/>
    <col min="13316" max="13316" width="145" style="301" customWidth="1"/>
    <col min="13317" max="13568" width="9.140625" style="301"/>
    <col min="13569" max="13569" width="3.7109375" style="301" customWidth="1"/>
    <col min="13570" max="13570" width="58.140625" style="301" customWidth="1"/>
    <col min="13571" max="13571" width="3.7109375" style="301" customWidth="1"/>
    <col min="13572" max="13572" width="145" style="301" customWidth="1"/>
    <col min="13573" max="13824" width="9.140625" style="301"/>
    <col min="13825" max="13825" width="3.7109375" style="301" customWidth="1"/>
    <col min="13826" max="13826" width="58.140625" style="301" customWidth="1"/>
    <col min="13827" max="13827" width="3.7109375" style="301" customWidth="1"/>
    <col min="13828" max="13828" width="145" style="301" customWidth="1"/>
    <col min="13829" max="14080" width="9.140625" style="301"/>
    <col min="14081" max="14081" width="3.7109375" style="301" customWidth="1"/>
    <col min="14082" max="14082" width="58.140625" style="301" customWidth="1"/>
    <col min="14083" max="14083" width="3.7109375" style="301" customWidth="1"/>
    <col min="14084" max="14084" width="145" style="301" customWidth="1"/>
    <col min="14085" max="14336" width="9.140625" style="301"/>
    <col min="14337" max="14337" width="3.7109375" style="301" customWidth="1"/>
    <col min="14338" max="14338" width="58.140625" style="301" customWidth="1"/>
    <col min="14339" max="14339" width="3.7109375" style="301" customWidth="1"/>
    <col min="14340" max="14340" width="145" style="301" customWidth="1"/>
    <col min="14341" max="14592" width="9.140625" style="301"/>
    <col min="14593" max="14593" width="3.7109375" style="301" customWidth="1"/>
    <col min="14594" max="14594" width="58.140625" style="301" customWidth="1"/>
    <col min="14595" max="14595" width="3.7109375" style="301" customWidth="1"/>
    <col min="14596" max="14596" width="145" style="301" customWidth="1"/>
    <col min="14597" max="14848" width="9.140625" style="301"/>
    <col min="14849" max="14849" width="3.7109375" style="301" customWidth="1"/>
    <col min="14850" max="14850" width="58.140625" style="301" customWidth="1"/>
    <col min="14851" max="14851" width="3.7109375" style="301" customWidth="1"/>
    <col min="14852" max="14852" width="145" style="301" customWidth="1"/>
    <col min="14853" max="15104" width="9.140625" style="301"/>
    <col min="15105" max="15105" width="3.7109375" style="301" customWidth="1"/>
    <col min="15106" max="15106" width="58.140625" style="301" customWidth="1"/>
    <col min="15107" max="15107" width="3.7109375" style="301" customWidth="1"/>
    <col min="15108" max="15108" width="145" style="301" customWidth="1"/>
    <col min="15109" max="15360" width="9.140625" style="301"/>
    <col min="15361" max="15361" width="3.7109375" style="301" customWidth="1"/>
    <col min="15362" max="15362" width="58.140625" style="301" customWidth="1"/>
    <col min="15363" max="15363" width="3.7109375" style="301" customWidth="1"/>
    <col min="15364" max="15364" width="145" style="301" customWidth="1"/>
    <col min="15365" max="15616" width="9.140625" style="301"/>
    <col min="15617" max="15617" width="3.7109375" style="301" customWidth="1"/>
    <col min="15618" max="15618" width="58.140625" style="301" customWidth="1"/>
    <col min="15619" max="15619" width="3.7109375" style="301" customWidth="1"/>
    <col min="15620" max="15620" width="145" style="301" customWidth="1"/>
    <col min="15621" max="15872" width="9.140625" style="301"/>
    <col min="15873" max="15873" width="3.7109375" style="301" customWidth="1"/>
    <col min="15874" max="15874" width="58.140625" style="301" customWidth="1"/>
    <col min="15875" max="15875" width="3.7109375" style="301" customWidth="1"/>
    <col min="15876" max="15876" width="145" style="301" customWidth="1"/>
    <col min="15877" max="16128" width="9.140625" style="301"/>
    <col min="16129" max="16129" width="3.7109375" style="301" customWidth="1"/>
    <col min="16130" max="16130" width="58.140625" style="301" customWidth="1"/>
    <col min="16131" max="16131" width="3.7109375" style="301" customWidth="1"/>
    <col min="16132" max="16132" width="145" style="301" customWidth="1"/>
    <col min="16133" max="16384" width="9.140625" style="301"/>
  </cols>
  <sheetData>
    <row r="1" spans="1:4" ht="19.5" customHeight="1" x14ac:dyDescent="0.2">
      <c r="A1" s="330" t="s">
        <v>334</v>
      </c>
      <c r="B1" s="330"/>
      <c r="C1" s="330"/>
      <c r="D1" s="330"/>
    </row>
    <row r="2" spans="1:4" ht="16.5" customHeight="1" x14ac:dyDescent="0.2">
      <c r="A2" s="332"/>
      <c r="B2" s="332"/>
      <c r="C2" s="332"/>
      <c r="D2" s="332"/>
    </row>
    <row r="3" spans="1:4" x14ac:dyDescent="0.2">
      <c r="A3" s="302"/>
      <c r="B3" s="303" t="s">
        <v>229</v>
      </c>
      <c r="C3" s="304"/>
      <c r="D3" s="305"/>
    </row>
    <row r="4" spans="1:4" s="306" customFormat="1" ht="15.95" customHeight="1" x14ac:dyDescent="0.2">
      <c r="A4" s="302">
        <v>1</v>
      </c>
      <c r="B4" s="302" t="s">
        <v>42</v>
      </c>
      <c r="C4" s="304"/>
      <c r="D4" s="305" t="s">
        <v>272</v>
      </c>
    </row>
    <row r="5" spans="1:4" ht="15.95" customHeight="1" x14ac:dyDescent="0.2">
      <c r="A5" s="302">
        <v>2</v>
      </c>
      <c r="B5" s="307" t="s">
        <v>76</v>
      </c>
      <c r="C5" s="304"/>
      <c r="D5" s="305" t="s">
        <v>273</v>
      </c>
    </row>
    <row r="6" spans="1:4" ht="15.95" customHeight="1" x14ac:dyDescent="0.2">
      <c r="A6" s="302">
        <v>3</v>
      </c>
      <c r="B6" s="307" t="s">
        <v>77</v>
      </c>
      <c r="C6" s="304"/>
      <c r="D6" s="305" t="s">
        <v>271</v>
      </c>
    </row>
    <row r="7" spans="1:4" ht="15.95" customHeight="1" x14ac:dyDescent="0.2">
      <c r="A7" s="302">
        <v>4</v>
      </c>
      <c r="B7" s="307" t="s">
        <v>78</v>
      </c>
      <c r="C7" s="304"/>
      <c r="D7" s="305" t="s">
        <v>274</v>
      </c>
    </row>
    <row r="8" spans="1:4" s="306" customFormat="1" ht="15.95" customHeight="1" x14ac:dyDescent="0.2">
      <c r="A8" s="302">
        <v>5</v>
      </c>
      <c r="B8" s="302" t="s">
        <v>1</v>
      </c>
      <c r="C8" s="304"/>
      <c r="D8" s="308" t="s">
        <v>275</v>
      </c>
    </row>
    <row r="9" spans="1:4" s="306" customFormat="1" ht="15.95" customHeight="1" x14ac:dyDescent="0.2">
      <c r="A9" s="302">
        <v>6</v>
      </c>
      <c r="B9" s="302" t="s">
        <v>196</v>
      </c>
      <c r="C9" s="304"/>
      <c r="D9" s="308" t="s">
        <v>276</v>
      </c>
    </row>
    <row r="10" spans="1:4" s="306" customFormat="1" ht="15.95" customHeight="1" x14ac:dyDescent="0.2">
      <c r="A10" s="302">
        <v>7</v>
      </c>
      <c r="B10" s="302" t="s">
        <v>197</v>
      </c>
      <c r="C10" s="304"/>
      <c r="D10" s="308" t="s">
        <v>277</v>
      </c>
    </row>
    <row r="11" spans="1:4" ht="30.75" customHeight="1" x14ac:dyDescent="0.2">
      <c r="A11" s="302">
        <v>8</v>
      </c>
      <c r="B11" s="302" t="s">
        <v>43</v>
      </c>
      <c r="C11" s="309"/>
      <c r="D11" s="305" t="s">
        <v>340</v>
      </c>
    </row>
    <row r="12" spans="1:4" ht="15.95" customHeight="1" x14ac:dyDescent="0.2">
      <c r="A12" s="302">
        <v>9</v>
      </c>
      <c r="B12" s="302" t="s">
        <v>234</v>
      </c>
      <c r="C12" s="304"/>
      <c r="D12" s="305" t="s">
        <v>278</v>
      </c>
    </row>
    <row r="13" spans="1:4" s="310" customFormat="1" ht="15.95" customHeight="1" x14ac:dyDescent="0.2">
      <c r="A13" s="302">
        <v>10</v>
      </c>
      <c r="B13" s="303" t="s">
        <v>230</v>
      </c>
      <c r="C13" s="304"/>
      <c r="D13" s="308" t="s">
        <v>279</v>
      </c>
    </row>
    <row r="14" spans="1:4" ht="15.95" customHeight="1" x14ac:dyDescent="0.2">
      <c r="A14" s="302"/>
      <c r="B14" s="302"/>
      <c r="C14" s="304"/>
      <c r="D14" s="305"/>
    </row>
    <row r="15" spans="1:4" ht="15.95" customHeight="1" x14ac:dyDescent="0.2">
      <c r="A15" s="302"/>
      <c r="B15" s="303" t="s">
        <v>250</v>
      </c>
      <c r="C15" s="304"/>
      <c r="D15" s="305"/>
    </row>
    <row r="16" spans="1:4" ht="30.75" customHeight="1" x14ac:dyDescent="0.2">
      <c r="A16" s="302">
        <v>11</v>
      </c>
      <c r="B16" s="302" t="s">
        <v>255</v>
      </c>
      <c r="C16" s="309"/>
      <c r="D16" s="305" t="s">
        <v>285</v>
      </c>
    </row>
    <row r="17" spans="1:12" ht="15.95" customHeight="1" x14ac:dyDescent="0.2">
      <c r="A17" s="311">
        <v>12</v>
      </c>
      <c r="B17" s="311" t="s">
        <v>256</v>
      </c>
      <c r="C17" s="312"/>
      <c r="D17" s="308" t="s">
        <v>286</v>
      </c>
    </row>
    <row r="18" spans="1:12" s="310" customFormat="1" ht="15.95" customHeight="1" x14ac:dyDescent="0.2">
      <c r="A18" s="302">
        <v>13</v>
      </c>
      <c r="B18" s="307" t="s">
        <v>254</v>
      </c>
      <c r="C18" s="312"/>
      <c r="D18" s="313" t="s">
        <v>282</v>
      </c>
      <c r="E18" s="301"/>
      <c r="F18" s="301"/>
      <c r="G18" s="301"/>
      <c r="H18" s="301"/>
      <c r="I18" s="301"/>
      <c r="J18" s="301"/>
      <c r="K18" s="301"/>
      <c r="L18" s="301"/>
    </row>
    <row r="19" spans="1:12" s="310" customFormat="1" ht="15.95" customHeight="1" x14ac:dyDescent="0.2">
      <c r="A19" s="302">
        <v>14</v>
      </c>
      <c r="B19" s="307" t="s">
        <v>257</v>
      </c>
      <c r="C19" s="312"/>
      <c r="D19" s="313" t="s">
        <v>280</v>
      </c>
      <c r="E19" s="301"/>
      <c r="F19" s="301"/>
      <c r="G19" s="301"/>
      <c r="H19" s="301"/>
      <c r="I19" s="301"/>
      <c r="J19" s="301"/>
      <c r="K19" s="301"/>
      <c r="L19" s="301"/>
    </row>
    <row r="20" spans="1:12" s="310" customFormat="1" ht="15.95" customHeight="1" x14ac:dyDescent="0.2">
      <c r="A20" s="302">
        <v>15</v>
      </c>
      <c r="B20" s="307" t="s">
        <v>260</v>
      </c>
      <c r="C20" s="312"/>
      <c r="D20" s="313" t="s">
        <v>283</v>
      </c>
      <c r="E20" s="301"/>
      <c r="F20" s="301"/>
      <c r="G20" s="301"/>
      <c r="H20" s="301"/>
      <c r="I20" s="301"/>
      <c r="J20" s="301"/>
      <c r="K20" s="301"/>
      <c r="L20" s="301"/>
    </row>
    <row r="21" spans="1:12" ht="15" customHeight="1" x14ac:dyDescent="0.2">
      <c r="A21" s="302">
        <v>16</v>
      </c>
      <c r="B21" s="303" t="s">
        <v>63</v>
      </c>
      <c r="C21" s="312"/>
      <c r="D21" s="308" t="s">
        <v>284</v>
      </c>
    </row>
    <row r="22" spans="1:12" s="310" customFormat="1" ht="15.95" customHeight="1" x14ac:dyDescent="0.2">
      <c r="A22" s="302"/>
      <c r="B22" s="302"/>
      <c r="C22" s="312"/>
      <c r="D22" s="305"/>
    </row>
    <row r="23" spans="1:12" s="310" customFormat="1" ht="15.95" customHeight="1" x14ac:dyDescent="0.2">
      <c r="A23" s="302"/>
      <c r="B23" s="303" t="s">
        <v>251</v>
      </c>
      <c r="C23" s="312"/>
      <c r="D23" s="305"/>
      <c r="E23" s="301"/>
      <c r="F23" s="301"/>
      <c r="G23" s="301"/>
      <c r="H23" s="301"/>
      <c r="I23" s="301"/>
      <c r="J23" s="301"/>
      <c r="K23" s="301"/>
      <c r="L23" s="301"/>
    </row>
    <row r="24" spans="1:12" ht="15.95" customHeight="1" x14ac:dyDescent="0.2">
      <c r="A24" s="302">
        <v>17</v>
      </c>
      <c r="B24" s="302" t="s">
        <v>235</v>
      </c>
      <c r="C24" s="312"/>
      <c r="D24" s="305" t="s">
        <v>287</v>
      </c>
    </row>
    <row r="25" spans="1:12" ht="16.5" customHeight="1" x14ac:dyDescent="0.2">
      <c r="A25" s="302">
        <v>18</v>
      </c>
      <c r="B25" s="302" t="s">
        <v>191</v>
      </c>
      <c r="C25" s="312"/>
      <c r="D25" s="305" t="s">
        <v>281</v>
      </c>
    </row>
    <row r="26" spans="1:12" ht="16.5" customHeight="1" x14ac:dyDescent="0.2">
      <c r="A26" s="302">
        <v>19</v>
      </c>
      <c r="B26" s="302" t="s">
        <v>53</v>
      </c>
      <c r="C26" s="312"/>
      <c r="D26" s="305" t="s">
        <v>288</v>
      </c>
    </row>
    <row r="27" spans="1:12" ht="16.5" customHeight="1" x14ac:dyDescent="0.2">
      <c r="A27" s="302">
        <v>20</v>
      </c>
      <c r="B27" s="302" t="s">
        <v>218</v>
      </c>
      <c r="C27" s="312"/>
      <c r="D27" s="305" t="s">
        <v>290</v>
      </c>
    </row>
    <row r="28" spans="1:12" ht="15.95" customHeight="1" x14ac:dyDescent="0.2">
      <c r="A28" s="302">
        <v>21</v>
      </c>
      <c r="B28" s="302" t="s">
        <v>52</v>
      </c>
      <c r="C28" s="312"/>
      <c r="D28" s="305" t="s">
        <v>289</v>
      </c>
    </row>
    <row r="29" spans="1:12" ht="15.95" customHeight="1" x14ac:dyDescent="0.2">
      <c r="A29" s="302">
        <v>22</v>
      </c>
      <c r="B29" s="302" t="s">
        <v>264</v>
      </c>
      <c r="C29" s="312"/>
      <c r="D29" s="305" t="s">
        <v>291</v>
      </c>
    </row>
    <row r="30" spans="1:12" ht="15.75" customHeight="1" x14ac:dyDescent="0.2">
      <c r="A30" s="302">
        <v>23</v>
      </c>
      <c r="B30" s="302" t="s">
        <v>56</v>
      </c>
      <c r="C30" s="312"/>
      <c r="D30" s="305" t="s">
        <v>292</v>
      </c>
    </row>
    <row r="31" spans="1:12" ht="15" customHeight="1" x14ac:dyDescent="0.2">
      <c r="A31" s="302">
        <v>24</v>
      </c>
      <c r="B31" s="302" t="s">
        <v>57</v>
      </c>
      <c r="C31" s="312"/>
      <c r="D31" s="305" t="s">
        <v>293</v>
      </c>
    </row>
    <row r="32" spans="1:12" ht="15.95" customHeight="1" x14ac:dyDescent="0.2">
      <c r="A32" s="302">
        <v>25</v>
      </c>
      <c r="B32" s="302" t="s">
        <v>58</v>
      </c>
      <c r="C32" s="312"/>
      <c r="D32" s="305" t="s">
        <v>294</v>
      </c>
    </row>
    <row r="33" spans="1:4" ht="15.95" customHeight="1" x14ac:dyDescent="0.2">
      <c r="A33" s="302">
        <v>26</v>
      </c>
      <c r="B33" s="302" t="s">
        <v>231</v>
      </c>
      <c r="C33" s="312"/>
      <c r="D33" s="305" t="s">
        <v>295</v>
      </c>
    </row>
    <row r="34" spans="1:4" ht="15.95" customHeight="1" x14ac:dyDescent="0.2">
      <c r="A34" s="302">
        <v>27</v>
      </c>
      <c r="B34" s="302" t="s">
        <v>73</v>
      </c>
      <c r="C34" s="312"/>
      <c r="D34" s="305" t="s">
        <v>296</v>
      </c>
    </row>
    <row r="35" spans="1:4" ht="15.95" customHeight="1" x14ac:dyDescent="0.2">
      <c r="A35" s="302">
        <v>28</v>
      </c>
      <c r="B35" s="303" t="s">
        <v>252</v>
      </c>
      <c r="C35" s="312"/>
      <c r="D35" s="305" t="s">
        <v>298</v>
      </c>
    </row>
    <row r="36" spans="1:4" s="315" customFormat="1" ht="15.95" customHeight="1" x14ac:dyDescent="0.2">
      <c r="A36" s="302"/>
      <c r="B36" s="302"/>
      <c r="C36" s="312"/>
      <c r="D36" s="314"/>
    </row>
    <row r="37" spans="1:4" s="315" customFormat="1" ht="15.95" customHeight="1" x14ac:dyDescent="0.2">
      <c r="A37" s="302"/>
      <c r="B37" s="303" t="s">
        <v>2</v>
      </c>
      <c r="C37" s="312"/>
      <c r="D37" s="305"/>
    </row>
    <row r="38" spans="1:4" ht="15.95" customHeight="1" x14ac:dyDescent="0.2">
      <c r="A38" s="302">
        <v>29</v>
      </c>
      <c r="B38" s="302" t="s">
        <v>64</v>
      </c>
      <c r="C38" s="312"/>
      <c r="D38" s="305" t="s">
        <v>297</v>
      </c>
    </row>
    <row r="39" spans="1:4" ht="15.95" customHeight="1" x14ac:dyDescent="0.2">
      <c r="A39" s="302">
        <v>30</v>
      </c>
      <c r="B39" s="302" t="s">
        <v>193</v>
      </c>
      <c r="C39" s="316"/>
      <c r="D39" s="305" t="s">
        <v>299</v>
      </c>
    </row>
    <row r="40" spans="1:4" ht="15.95" customHeight="1" x14ac:dyDescent="0.2">
      <c r="A40" s="302">
        <v>31</v>
      </c>
      <c r="B40" s="302" t="s">
        <v>65</v>
      </c>
      <c r="C40" s="316"/>
      <c r="D40" s="305" t="s">
        <v>300</v>
      </c>
    </row>
    <row r="41" spans="1:4" ht="15.95" customHeight="1" x14ac:dyDescent="0.2">
      <c r="A41" s="302">
        <v>32</v>
      </c>
      <c r="B41" s="302" t="s">
        <v>66</v>
      </c>
      <c r="C41" s="316"/>
      <c r="D41" s="305" t="s">
        <v>302</v>
      </c>
    </row>
    <row r="42" spans="1:4" ht="15.95" customHeight="1" x14ac:dyDescent="0.2">
      <c r="A42" s="302">
        <v>33</v>
      </c>
      <c r="B42" s="302" t="s">
        <v>74</v>
      </c>
      <c r="C42" s="316"/>
      <c r="D42" s="305" t="s">
        <v>301</v>
      </c>
    </row>
    <row r="43" spans="1:4" ht="15.95" customHeight="1" x14ac:dyDescent="0.2">
      <c r="A43" s="302">
        <v>34</v>
      </c>
      <c r="B43" s="302" t="s">
        <v>67</v>
      </c>
      <c r="C43" s="316"/>
      <c r="D43" s="305" t="s">
        <v>304</v>
      </c>
    </row>
    <row r="44" spans="1:4" ht="15.75" customHeight="1" x14ac:dyDescent="0.2">
      <c r="A44" s="302">
        <v>35</v>
      </c>
      <c r="B44" s="302" t="s">
        <v>68</v>
      </c>
      <c r="C44" s="316"/>
      <c r="D44" s="305" t="s">
        <v>303</v>
      </c>
    </row>
    <row r="45" spans="1:4" ht="15.95" customHeight="1" x14ac:dyDescent="0.2">
      <c r="A45" s="302">
        <v>36</v>
      </c>
      <c r="B45" s="302" t="s">
        <v>236</v>
      </c>
      <c r="C45" s="316"/>
      <c r="D45" s="305" t="s">
        <v>305</v>
      </c>
    </row>
    <row r="46" spans="1:4" ht="15.95" customHeight="1" x14ac:dyDescent="0.2">
      <c r="A46" s="302">
        <v>37</v>
      </c>
      <c r="B46" s="302" t="s">
        <v>194</v>
      </c>
      <c r="C46" s="316"/>
      <c r="D46" s="305" t="s">
        <v>306</v>
      </c>
    </row>
    <row r="47" spans="1:4" ht="15.95" customHeight="1" x14ac:dyDescent="0.2">
      <c r="A47" s="302">
        <v>38</v>
      </c>
      <c r="B47" s="302" t="s">
        <v>195</v>
      </c>
      <c r="C47" s="316"/>
      <c r="D47" s="305" t="s">
        <v>307</v>
      </c>
    </row>
    <row r="48" spans="1:4" ht="15.95" customHeight="1" x14ac:dyDescent="0.2">
      <c r="A48" s="302">
        <v>39</v>
      </c>
      <c r="B48" s="302" t="s">
        <v>7</v>
      </c>
      <c r="C48" s="316"/>
      <c r="D48" s="305" t="s">
        <v>308</v>
      </c>
    </row>
    <row r="49" spans="1:4" ht="15.95" customHeight="1" x14ac:dyDescent="0.2">
      <c r="A49" s="302">
        <v>40</v>
      </c>
      <c r="B49" s="302" t="s">
        <v>69</v>
      </c>
      <c r="C49" s="316"/>
      <c r="D49" s="305" t="s">
        <v>309</v>
      </c>
    </row>
    <row r="50" spans="1:4" ht="15.75" customHeight="1" x14ac:dyDescent="0.2">
      <c r="A50" s="302">
        <v>41</v>
      </c>
      <c r="B50" s="302" t="s">
        <v>310</v>
      </c>
      <c r="C50" s="316"/>
      <c r="D50" s="305" t="s">
        <v>311</v>
      </c>
    </row>
    <row r="51" spans="1:4" ht="15.95" customHeight="1" x14ac:dyDescent="0.2">
      <c r="A51" s="302">
        <v>42</v>
      </c>
      <c r="B51" s="302" t="s">
        <v>259</v>
      </c>
      <c r="C51" s="316"/>
      <c r="D51" s="305" t="s">
        <v>312</v>
      </c>
    </row>
    <row r="52" spans="1:4" ht="15.75" customHeight="1" x14ac:dyDescent="0.2">
      <c r="A52" s="302">
        <v>43</v>
      </c>
      <c r="B52" s="302" t="s">
        <v>237</v>
      </c>
      <c r="C52" s="316"/>
      <c r="D52" s="305" t="s">
        <v>313</v>
      </c>
    </row>
    <row r="53" spans="1:4" ht="15.95" customHeight="1" x14ac:dyDescent="0.2">
      <c r="A53" s="302">
        <v>44</v>
      </c>
      <c r="B53" s="303" t="s">
        <v>3</v>
      </c>
      <c r="C53" s="316"/>
      <c r="D53" s="308" t="s">
        <v>314</v>
      </c>
    </row>
    <row r="54" spans="1:4" ht="15.95" customHeight="1" x14ac:dyDescent="0.2">
      <c r="A54" s="302"/>
      <c r="B54" s="302"/>
      <c r="C54" s="316"/>
      <c r="D54" s="305"/>
    </row>
    <row r="55" spans="1:4" ht="15.95" customHeight="1" x14ac:dyDescent="0.2">
      <c r="A55" s="302">
        <v>45</v>
      </c>
      <c r="B55" s="303" t="s">
        <v>245</v>
      </c>
      <c r="C55" s="312"/>
      <c r="D55" s="305" t="s">
        <v>315</v>
      </c>
    </row>
    <row r="56" spans="1:4" ht="15.95" customHeight="1" x14ac:dyDescent="0.2">
      <c r="A56" s="317"/>
      <c r="B56" s="318"/>
      <c r="C56" s="317"/>
    </row>
    <row r="57" spans="1:4" ht="15.95" customHeight="1" x14ac:dyDescent="0.2">
      <c r="B57" s="306"/>
      <c r="D57" s="305"/>
    </row>
  </sheetData>
  <sheetProtection sheet="1" objects="1" scenarios="1"/>
  <mergeCells count="2">
    <mergeCell ref="A1:D1"/>
    <mergeCell ref="A2:D2"/>
  </mergeCells>
  <pageMargins left="0.62992125984251968" right="0.23622047244094491" top="0.35433070866141736" bottom="0.15748031496062992" header="0.31496062992125984" footer="0.31496062992125984"/>
  <pageSetup paperSize="9" scale="63" orientation="landscape" horizont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2"/>
  <sheetViews>
    <sheetView view="pageBreakPreview" zoomScale="120" zoomScaleNormal="120" zoomScaleSheetLayoutView="120" workbookViewId="0">
      <selection sqref="A1:D1"/>
    </sheetView>
  </sheetViews>
  <sheetFormatPr defaultRowHeight="12.75" x14ac:dyDescent="0.2"/>
  <cols>
    <col min="1" max="1" width="63.28515625" style="319" customWidth="1"/>
    <col min="2" max="2" width="12.28515625" style="319" customWidth="1"/>
    <col min="3" max="3" width="2.7109375" style="319" customWidth="1"/>
    <col min="4" max="4" width="13.28515625" style="319" customWidth="1"/>
    <col min="5" max="16384" width="9.140625" style="319"/>
  </cols>
  <sheetData>
    <row r="1" spans="1:4" ht="15.75" x14ac:dyDescent="0.2">
      <c r="A1" s="330" t="s">
        <v>336</v>
      </c>
      <c r="B1" s="330"/>
      <c r="C1" s="330"/>
      <c r="D1" s="330"/>
    </row>
    <row r="2" spans="1:4" ht="15.75" x14ac:dyDescent="0.2">
      <c r="A2" s="320"/>
      <c r="B2" s="320"/>
      <c r="C2" s="320"/>
      <c r="D2" s="320"/>
    </row>
    <row r="3" spans="1:4" ht="15.75" x14ac:dyDescent="0.2">
      <c r="A3" s="320"/>
      <c r="B3" s="320"/>
      <c r="C3" s="320"/>
      <c r="D3" s="320"/>
    </row>
    <row r="4" spans="1:4" s="306" customFormat="1" ht="25.5" x14ac:dyDescent="0.2">
      <c r="A4" s="320"/>
      <c r="B4" s="321" t="s">
        <v>316</v>
      </c>
      <c r="C4" s="320"/>
      <c r="D4" s="291" t="s">
        <v>317</v>
      </c>
    </row>
    <row r="6" spans="1:4" x14ac:dyDescent="0.2">
      <c r="A6" s="319" t="s">
        <v>243</v>
      </c>
      <c r="B6" s="322">
        <f>Economie!C17</f>
        <v>0</v>
      </c>
      <c r="D6" s="323" t="e">
        <f>B6/B$11</f>
        <v>#DIV/0!</v>
      </c>
    </row>
    <row r="7" spans="1:4" x14ac:dyDescent="0.2">
      <c r="A7" s="319" t="s">
        <v>244</v>
      </c>
      <c r="B7" s="322"/>
      <c r="D7" s="323"/>
    </row>
    <row r="8" spans="1:4" x14ac:dyDescent="0.2">
      <c r="A8" s="324" t="s">
        <v>319</v>
      </c>
      <c r="B8" s="322">
        <f>Economie!C25</f>
        <v>0</v>
      </c>
      <c r="D8" s="323" t="e">
        <f>B8/B$11</f>
        <v>#DIV/0!</v>
      </c>
    </row>
    <row r="9" spans="1:4" x14ac:dyDescent="0.2">
      <c r="A9" s="324" t="s">
        <v>246</v>
      </c>
      <c r="B9" s="322">
        <f>Economie!C39</f>
        <v>0</v>
      </c>
      <c r="D9" s="323" t="e">
        <f>B9/B$11</f>
        <v>#DIV/0!</v>
      </c>
    </row>
    <row r="10" spans="1:4" x14ac:dyDescent="0.2">
      <c r="A10" s="324" t="s">
        <v>248</v>
      </c>
      <c r="B10" s="322">
        <f>Economie!C57</f>
        <v>0</v>
      </c>
      <c r="D10" s="323" t="e">
        <f>B10/B$11</f>
        <v>#DIV/0!</v>
      </c>
    </row>
    <row r="11" spans="1:4" x14ac:dyDescent="0.2">
      <c r="A11" s="319" t="s">
        <v>245</v>
      </c>
      <c r="B11" s="322">
        <f>SUM(B8:B10)</f>
        <v>0</v>
      </c>
      <c r="D11" s="323"/>
    </row>
    <row r="12" spans="1:4" x14ac:dyDescent="0.2">
      <c r="A12" s="319" t="s">
        <v>247</v>
      </c>
      <c r="B12" s="322">
        <f>B6-B11</f>
        <v>0</v>
      </c>
      <c r="D12" s="323" t="e">
        <f>B12/B$11</f>
        <v>#DIV/0!</v>
      </c>
    </row>
    <row r="15" spans="1:4" x14ac:dyDescent="0.2">
      <c r="A15" s="319" t="s">
        <v>341</v>
      </c>
      <c r="B15" s="295">
        <f>Structuur!D44</f>
        <v>0</v>
      </c>
    </row>
    <row r="16" spans="1:4" x14ac:dyDescent="0.2">
      <c r="A16" s="319" t="s">
        <v>342</v>
      </c>
      <c r="B16" s="295" t="e">
        <f>Structuur!D45</f>
        <v>#DIV/0!</v>
      </c>
    </row>
    <row r="17" spans="1:2" x14ac:dyDescent="0.2">
      <c r="A17" s="319" t="s">
        <v>240</v>
      </c>
      <c r="B17" s="292" t="e">
        <f>B6/B15</f>
        <v>#DIV/0!</v>
      </c>
    </row>
    <row r="18" spans="1:2" x14ac:dyDescent="0.2">
      <c r="A18" s="319" t="s">
        <v>232</v>
      </c>
      <c r="B18" s="293" t="e">
        <f>B11/B15</f>
        <v>#DIV/0!</v>
      </c>
    </row>
    <row r="19" spans="1:2" x14ac:dyDescent="0.2">
      <c r="B19" s="293"/>
    </row>
    <row r="20" spans="1:2" x14ac:dyDescent="0.2">
      <c r="A20" s="319" t="s">
        <v>318</v>
      </c>
      <c r="B20" s="295">
        <f>Economie!C25</f>
        <v>0</v>
      </c>
    </row>
    <row r="21" spans="1:2" x14ac:dyDescent="0.2">
      <c r="A21" s="319" t="s">
        <v>326</v>
      </c>
      <c r="B21" s="295">
        <f>Economie!C21</f>
        <v>0</v>
      </c>
    </row>
    <row r="22" spans="1:2" x14ac:dyDescent="0.2">
      <c r="A22" s="319" t="s">
        <v>321</v>
      </c>
      <c r="B22" s="293">
        <f>Structuur!D52</f>
        <v>0</v>
      </c>
    </row>
    <row r="23" spans="1:2" x14ac:dyDescent="0.2">
      <c r="A23" s="319" t="s">
        <v>322</v>
      </c>
      <c r="B23" s="293">
        <f>SUM(Structuur!D47,Structuur!D48,Structuur!D51)</f>
        <v>0</v>
      </c>
    </row>
    <row r="24" spans="1:2" x14ac:dyDescent="0.2">
      <c r="A24" s="319" t="s">
        <v>320</v>
      </c>
      <c r="B24" s="295" t="e">
        <f>B20/B22</f>
        <v>#DIV/0!</v>
      </c>
    </row>
    <row r="25" spans="1:2" x14ac:dyDescent="0.2">
      <c r="A25" s="319" t="s">
        <v>213</v>
      </c>
      <c r="B25" s="295" t="e">
        <f>B20/B23</f>
        <v>#DIV/0!</v>
      </c>
    </row>
    <row r="26" spans="1:2" x14ac:dyDescent="0.2">
      <c r="A26" s="319" t="s">
        <v>343</v>
      </c>
      <c r="B26" s="295" t="e">
        <f>B6/B23</f>
        <v>#DIV/0!</v>
      </c>
    </row>
    <row r="27" spans="1:2" x14ac:dyDescent="0.2">
      <c r="B27" s="291"/>
    </row>
    <row r="28" spans="1:2" x14ac:dyDescent="0.2">
      <c r="A28" s="319" t="s">
        <v>323</v>
      </c>
      <c r="B28" s="295">
        <f>Economie!C39</f>
        <v>0</v>
      </c>
    </row>
    <row r="29" spans="1:2" x14ac:dyDescent="0.2">
      <c r="A29" s="319" t="s">
        <v>205</v>
      </c>
      <c r="B29" s="325">
        <f>Structuur!D54</f>
        <v>0</v>
      </c>
    </row>
    <row r="30" spans="1:2" x14ac:dyDescent="0.2">
      <c r="A30" s="319" t="s">
        <v>324</v>
      </c>
      <c r="B30" s="292" t="e">
        <f>B28/B29</f>
        <v>#DIV/0!</v>
      </c>
    </row>
    <row r="31" spans="1:2" x14ac:dyDescent="0.2">
      <c r="B31" s="295"/>
    </row>
    <row r="33" spans="1:2" x14ac:dyDescent="0.2">
      <c r="A33" s="319" t="s">
        <v>325</v>
      </c>
    </row>
    <row r="35" spans="1:2" x14ac:dyDescent="0.2">
      <c r="A35" s="319" t="s">
        <v>50</v>
      </c>
      <c r="B35" s="326" t="e">
        <f>B6/B20</f>
        <v>#DIV/0!</v>
      </c>
    </row>
    <row r="36" spans="1:2" x14ac:dyDescent="0.2">
      <c r="A36" s="319" t="s">
        <v>327</v>
      </c>
      <c r="B36" s="326" t="e">
        <f>B6/B21</f>
        <v>#DIV/0!</v>
      </c>
    </row>
    <row r="38" spans="1:2" x14ac:dyDescent="0.2">
      <c r="A38" s="319" t="s">
        <v>261</v>
      </c>
      <c r="B38" s="326" t="e">
        <f>B6/(B20+B28)</f>
        <v>#DIV/0!</v>
      </c>
    </row>
    <row r="39" spans="1:2" x14ac:dyDescent="0.2">
      <c r="A39" s="319" t="s">
        <v>253</v>
      </c>
      <c r="B39" s="326" t="e">
        <f>B6/(B21+B28)</f>
        <v>#DIV/0!</v>
      </c>
    </row>
    <row r="41" spans="1:2" x14ac:dyDescent="0.2">
      <c r="A41" s="319" t="s">
        <v>262</v>
      </c>
      <c r="B41" s="326" t="e">
        <f>B6/(B20+B28+B10)</f>
        <v>#DIV/0!</v>
      </c>
    </row>
    <row r="42" spans="1:2" x14ac:dyDescent="0.2">
      <c r="A42" s="319" t="s">
        <v>263</v>
      </c>
      <c r="B42" s="326" t="e">
        <f>B6/(B21+B28+B10)</f>
        <v>#DIV/0!</v>
      </c>
    </row>
  </sheetData>
  <sheetProtection sheet="1" objects="1" scenarios="1"/>
  <mergeCells count="1">
    <mergeCell ref="A1:D1"/>
  </mergeCells>
  <pageMargins left="0.51181102362204722" right="0.31496062992125984" top="0.74803149606299213" bottom="0.74803149606299213" header="0.31496062992125984" footer="0.31496062992125984"/>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41"/>
  <sheetViews>
    <sheetView workbookViewId="0">
      <selection activeCell="B2" sqref="B2"/>
    </sheetView>
  </sheetViews>
  <sheetFormatPr defaultRowHeight="12.75" x14ac:dyDescent="0.2"/>
  <sheetData>
    <row r="1" spans="1:2" x14ac:dyDescent="0.2">
      <c r="A1" t="s">
        <v>227</v>
      </c>
      <c r="B1" t="s">
        <v>228</v>
      </c>
    </row>
    <row r="2" spans="1:2" x14ac:dyDescent="0.2">
      <c r="A2">
        <v>1</v>
      </c>
      <c r="B2">
        <v>2014</v>
      </c>
    </row>
    <row r="3" spans="1:2" x14ac:dyDescent="0.2">
      <c r="A3">
        <v>2</v>
      </c>
    </row>
    <row r="4" spans="1:2" x14ac:dyDescent="0.2">
      <c r="A4">
        <v>3</v>
      </c>
    </row>
    <row r="5" spans="1:2" x14ac:dyDescent="0.2">
      <c r="A5">
        <v>4</v>
      </c>
    </row>
    <row r="6" spans="1:2" x14ac:dyDescent="0.2">
      <c r="A6">
        <v>5</v>
      </c>
    </row>
    <row r="7" spans="1:2" x14ac:dyDescent="0.2">
      <c r="A7">
        <v>6</v>
      </c>
    </row>
    <row r="8" spans="1:2" x14ac:dyDescent="0.2">
      <c r="A8">
        <v>7</v>
      </c>
    </row>
    <row r="9" spans="1:2" x14ac:dyDescent="0.2">
      <c r="A9">
        <v>8</v>
      </c>
    </row>
    <row r="10" spans="1:2" x14ac:dyDescent="0.2">
      <c r="A10">
        <v>9</v>
      </c>
    </row>
    <row r="11" spans="1:2" x14ac:dyDescent="0.2">
      <c r="A11">
        <v>10</v>
      </c>
    </row>
    <row r="12" spans="1:2" x14ac:dyDescent="0.2">
      <c r="A12">
        <v>11</v>
      </c>
    </row>
    <row r="13" spans="1:2" x14ac:dyDescent="0.2">
      <c r="A13">
        <v>12</v>
      </c>
    </row>
    <row r="14" spans="1:2" x14ac:dyDescent="0.2">
      <c r="A14">
        <v>13</v>
      </c>
    </row>
    <row r="15" spans="1:2" x14ac:dyDescent="0.2">
      <c r="A15">
        <v>14</v>
      </c>
    </row>
    <row r="16" spans="1:2" x14ac:dyDescent="0.2">
      <c r="A16">
        <v>15</v>
      </c>
    </row>
    <row r="17" spans="1:1" x14ac:dyDescent="0.2">
      <c r="A17">
        <v>16</v>
      </c>
    </row>
    <row r="18" spans="1:1" x14ac:dyDescent="0.2">
      <c r="A18">
        <v>17</v>
      </c>
    </row>
    <row r="19" spans="1:1" x14ac:dyDescent="0.2">
      <c r="A19">
        <v>18</v>
      </c>
    </row>
    <row r="20" spans="1:1" x14ac:dyDescent="0.2">
      <c r="A20">
        <v>19</v>
      </c>
    </row>
    <row r="21" spans="1:1" x14ac:dyDescent="0.2">
      <c r="A21">
        <v>20</v>
      </c>
    </row>
    <row r="22" spans="1:1" x14ac:dyDescent="0.2">
      <c r="A22">
        <v>21</v>
      </c>
    </row>
    <row r="23" spans="1:1" x14ac:dyDescent="0.2">
      <c r="A23">
        <v>22</v>
      </c>
    </row>
    <row r="24" spans="1:1" x14ac:dyDescent="0.2">
      <c r="A24">
        <v>23</v>
      </c>
    </row>
    <row r="25" spans="1:1" x14ac:dyDescent="0.2">
      <c r="A25">
        <v>24</v>
      </c>
    </row>
    <row r="26" spans="1:1" x14ac:dyDescent="0.2">
      <c r="A26">
        <v>25</v>
      </c>
    </row>
    <row r="27" spans="1:1" x14ac:dyDescent="0.2">
      <c r="A27">
        <v>26</v>
      </c>
    </row>
    <row r="28" spans="1:1" x14ac:dyDescent="0.2">
      <c r="A28">
        <v>27</v>
      </c>
    </row>
    <row r="29" spans="1:1" x14ac:dyDescent="0.2">
      <c r="A29">
        <v>28</v>
      </c>
    </row>
    <row r="30" spans="1:1" x14ac:dyDescent="0.2">
      <c r="A30">
        <v>29</v>
      </c>
    </row>
    <row r="31" spans="1:1" x14ac:dyDescent="0.2">
      <c r="A31">
        <v>30</v>
      </c>
    </row>
    <row r="32" spans="1:1" x14ac:dyDescent="0.2">
      <c r="A32">
        <v>31</v>
      </c>
    </row>
    <row r="33" spans="1:1" x14ac:dyDescent="0.2">
      <c r="A33">
        <v>32</v>
      </c>
    </row>
    <row r="34" spans="1:1" x14ac:dyDescent="0.2">
      <c r="A34">
        <v>33</v>
      </c>
    </row>
    <row r="35" spans="1:1" x14ac:dyDescent="0.2">
      <c r="A35">
        <v>34</v>
      </c>
    </row>
    <row r="36" spans="1:1" x14ac:dyDescent="0.2">
      <c r="A36">
        <v>35</v>
      </c>
    </row>
    <row r="37" spans="1:1" x14ac:dyDescent="0.2">
      <c r="A37">
        <v>36</v>
      </c>
    </row>
    <row r="38" spans="1:1" x14ac:dyDescent="0.2">
      <c r="A38">
        <v>37</v>
      </c>
    </row>
    <row r="39" spans="1:1" x14ac:dyDescent="0.2">
      <c r="A39">
        <v>38</v>
      </c>
    </row>
    <row r="40" spans="1:1" x14ac:dyDescent="0.2">
      <c r="A40">
        <v>39</v>
      </c>
    </row>
    <row r="41" spans="1:1" x14ac:dyDescent="0.2">
      <c r="A41">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
  <sheetViews>
    <sheetView tabSelected="1" view="pageBreakPreview" zoomScale="120" zoomScaleNormal="120" zoomScaleSheetLayoutView="120" workbookViewId="0">
      <selection sqref="A1:D1"/>
    </sheetView>
  </sheetViews>
  <sheetFormatPr defaultRowHeight="12.75" x14ac:dyDescent="0.2"/>
  <cols>
    <col min="1" max="4" width="26" style="288" customWidth="1"/>
    <col min="5" max="16384" width="9.140625" style="288"/>
  </cols>
  <sheetData>
    <row r="1" spans="1:4" ht="15.75" x14ac:dyDescent="0.2">
      <c r="A1" s="330" t="s">
        <v>331</v>
      </c>
      <c r="B1" s="330"/>
      <c r="C1" s="330"/>
      <c r="D1" s="330"/>
    </row>
    <row r="2" spans="1:4" x14ac:dyDescent="0.2">
      <c r="A2" s="329"/>
      <c r="B2" s="327"/>
      <c r="C2" s="327"/>
      <c r="D2" s="327"/>
    </row>
    <row r="3" spans="1:4" x14ac:dyDescent="0.2">
      <c r="A3" s="327" t="s">
        <v>269</v>
      </c>
      <c r="B3" s="327"/>
      <c r="C3" s="327"/>
      <c r="D3" s="327"/>
    </row>
    <row r="4" spans="1:4" x14ac:dyDescent="0.2">
      <c r="A4" s="327"/>
      <c r="B4" s="327"/>
      <c r="C4" s="327"/>
      <c r="D4" s="327"/>
    </row>
    <row r="5" spans="1:4" ht="62.25" customHeight="1" x14ac:dyDescent="0.2">
      <c r="A5" s="327" t="s">
        <v>330</v>
      </c>
      <c r="B5" s="327"/>
      <c r="C5" s="327"/>
      <c r="D5" s="327"/>
    </row>
    <row r="6" spans="1:4" ht="64.5" customHeight="1" x14ac:dyDescent="0.2">
      <c r="A6" s="327" t="s">
        <v>344</v>
      </c>
      <c r="B6" s="327"/>
      <c r="C6" s="327"/>
      <c r="D6" s="327"/>
    </row>
    <row r="7" spans="1:4" ht="42" customHeight="1" x14ac:dyDescent="0.2">
      <c r="A7" s="327" t="s">
        <v>345</v>
      </c>
      <c r="B7" s="327"/>
      <c r="C7" s="327"/>
      <c r="D7" s="327"/>
    </row>
    <row r="8" spans="1:4" ht="12.75" customHeight="1" x14ac:dyDescent="0.2">
      <c r="A8" s="327"/>
      <c r="B8" s="327"/>
      <c r="C8" s="327"/>
      <c r="D8" s="327"/>
    </row>
    <row r="9" spans="1:4" ht="91.5" customHeight="1" x14ac:dyDescent="0.2">
      <c r="A9" s="327" t="s">
        <v>329</v>
      </c>
      <c r="B9" s="327"/>
      <c r="C9" s="327"/>
      <c r="D9" s="327"/>
    </row>
    <row r="10" spans="1:4" ht="82.5" customHeight="1" x14ac:dyDescent="0.2">
      <c r="A10" s="327" t="s">
        <v>270</v>
      </c>
      <c r="B10" s="327"/>
      <c r="C10" s="327"/>
      <c r="D10" s="327"/>
    </row>
    <row r="11" spans="1:4" x14ac:dyDescent="0.2">
      <c r="A11" s="327" t="s">
        <v>338</v>
      </c>
      <c r="B11" s="327"/>
      <c r="C11" s="327"/>
      <c r="D11" s="327"/>
    </row>
    <row r="12" spans="1:4" x14ac:dyDescent="0.2">
      <c r="A12" s="329" t="s">
        <v>337</v>
      </c>
      <c r="B12" s="327"/>
      <c r="C12" s="327"/>
      <c r="D12" s="327"/>
    </row>
    <row r="13" spans="1:4" x14ac:dyDescent="0.2">
      <c r="A13" s="327"/>
      <c r="B13" s="327"/>
      <c r="C13" s="327"/>
      <c r="D13" s="327"/>
    </row>
    <row r="14" spans="1:4" ht="51.75" customHeight="1" x14ac:dyDescent="0.2">
      <c r="A14" s="328" t="s">
        <v>332</v>
      </c>
      <c r="B14" s="328"/>
      <c r="C14" s="328"/>
      <c r="D14" s="328"/>
    </row>
    <row r="15" spans="1:4" ht="8.25" customHeight="1" x14ac:dyDescent="0.2">
      <c r="A15" s="327"/>
      <c r="B15" s="327"/>
      <c r="C15" s="327"/>
      <c r="D15" s="327"/>
    </row>
    <row r="16" spans="1:4" ht="38.25" customHeight="1" x14ac:dyDescent="0.2">
      <c r="A16" s="328" t="s">
        <v>339</v>
      </c>
      <c r="B16" s="328"/>
      <c r="C16" s="328"/>
      <c r="D16" s="328"/>
    </row>
    <row r="17" spans="1:4" x14ac:dyDescent="0.2">
      <c r="A17" s="327"/>
      <c r="B17" s="327"/>
      <c r="C17" s="327"/>
      <c r="D17" s="327"/>
    </row>
    <row r="18" spans="1:4" ht="187.5" customHeight="1" x14ac:dyDescent="0.2">
      <c r="A18" s="327"/>
      <c r="B18" s="327"/>
      <c r="C18" s="327"/>
      <c r="D18" s="327"/>
    </row>
  </sheetData>
  <sheetProtection sheet="1" objects="1" scenarios="1"/>
  <mergeCells count="18">
    <mergeCell ref="A13:D13"/>
    <mergeCell ref="A12:D12"/>
    <mergeCell ref="A11:D11"/>
    <mergeCell ref="A6:D6"/>
    <mergeCell ref="A1:D1"/>
    <mergeCell ref="A2:D2"/>
    <mergeCell ref="A3:D3"/>
    <mergeCell ref="A4:D4"/>
    <mergeCell ref="A5:D5"/>
    <mergeCell ref="A7:D7"/>
    <mergeCell ref="A8:D8"/>
    <mergeCell ref="A9:D9"/>
    <mergeCell ref="A10:D10"/>
    <mergeCell ref="A15:D15"/>
    <mergeCell ref="A16:D16"/>
    <mergeCell ref="A17:D17"/>
    <mergeCell ref="A18:D18"/>
    <mergeCell ref="A14:D14"/>
  </mergeCells>
  <hyperlinks>
    <hyperlink ref="A12" r:id="rId1"/>
  </hyperlinks>
  <pageMargins left="0.51181102362204722" right="0.39370078740157483" top="0.74803149606299213" bottom="0.74803149606299213" header="0.31496062992125984" footer="0.31496062992125984"/>
  <pageSetup paperSize="9" scale="92"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D58"/>
  <sheetViews>
    <sheetView view="pageBreakPreview" zoomScale="120" zoomScaleNormal="100" zoomScaleSheetLayoutView="120" workbookViewId="0">
      <selection sqref="A1:D1"/>
    </sheetView>
  </sheetViews>
  <sheetFormatPr defaultRowHeight="12.75" x14ac:dyDescent="0.2"/>
  <cols>
    <col min="1" max="1" width="3" style="288" customWidth="1"/>
    <col min="2" max="2" width="67.5703125" style="288" customWidth="1"/>
    <col min="3" max="3" width="21" style="288" customWidth="1"/>
    <col min="4" max="4" width="18.85546875" style="290" customWidth="1"/>
    <col min="5" max="16384" width="9.140625" style="288"/>
  </cols>
  <sheetData>
    <row r="1" spans="1:4" ht="15.75" x14ac:dyDescent="0.25">
      <c r="A1" s="331" t="s">
        <v>333</v>
      </c>
      <c r="B1" s="331"/>
      <c r="C1" s="331"/>
      <c r="D1" s="331"/>
    </row>
    <row r="2" spans="1:4" x14ac:dyDescent="0.2">
      <c r="A2" s="334"/>
      <c r="B2" s="334"/>
      <c r="C2" s="334"/>
      <c r="D2" s="334"/>
    </row>
    <row r="3" spans="1:4" s="289" customFormat="1" x14ac:dyDescent="0.2">
      <c r="B3" s="333" t="s">
        <v>80</v>
      </c>
      <c r="C3" s="333"/>
      <c r="D3" s="336"/>
    </row>
    <row r="4" spans="1:4" s="289" customFormat="1" x14ac:dyDescent="0.2">
      <c r="B4" s="333" t="s">
        <v>81</v>
      </c>
      <c r="C4" s="333"/>
      <c r="D4" s="336"/>
    </row>
    <row r="5" spans="1:4" s="289" customFormat="1" x14ac:dyDescent="0.2">
      <c r="B5" s="333" t="s">
        <v>92</v>
      </c>
      <c r="C5" s="333"/>
      <c r="D5" s="336"/>
    </row>
    <row r="6" spans="1:4" s="289" customFormat="1" x14ac:dyDescent="0.2">
      <c r="B6" s="333" t="s">
        <v>266</v>
      </c>
      <c r="C6" s="333"/>
      <c r="D6" s="336"/>
    </row>
    <row r="7" spans="1:4" s="289" customFormat="1" x14ac:dyDescent="0.2">
      <c r="B7" s="333" t="s">
        <v>91</v>
      </c>
      <c r="C7" s="333"/>
      <c r="D7" s="336"/>
    </row>
    <row r="8" spans="1:4" s="289" customFormat="1" x14ac:dyDescent="0.2">
      <c r="B8" s="333" t="s">
        <v>238</v>
      </c>
      <c r="C8" s="333"/>
      <c r="D8" s="337"/>
    </row>
    <row r="9" spans="1:4" s="289" customFormat="1" x14ac:dyDescent="0.2">
      <c r="B9" s="333" t="s">
        <v>265</v>
      </c>
      <c r="C9" s="333"/>
      <c r="D9" s="273"/>
    </row>
    <row r="10" spans="1:4" ht="18" customHeight="1" x14ac:dyDescent="0.2">
      <c r="D10" s="272"/>
    </row>
    <row r="11" spans="1:4" x14ac:dyDescent="0.2">
      <c r="A11" s="288">
        <v>1</v>
      </c>
      <c r="B11" s="288" t="s">
        <v>106</v>
      </c>
      <c r="C11" s="288" t="s">
        <v>33</v>
      </c>
      <c r="D11" s="274"/>
    </row>
    <row r="12" spans="1:4" x14ac:dyDescent="0.2">
      <c r="B12" s="288" t="s">
        <v>99</v>
      </c>
      <c r="C12" s="288" t="s">
        <v>36</v>
      </c>
      <c r="D12" s="275"/>
    </row>
    <row r="13" spans="1:4" x14ac:dyDescent="0.2">
      <c r="C13" s="288" t="s">
        <v>90</v>
      </c>
      <c r="D13" s="274"/>
    </row>
    <row r="14" spans="1:4" ht="18" customHeight="1" x14ac:dyDescent="0.2">
      <c r="D14" s="272"/>
    </row>
    <row r="15" spans="1:4" x14ac:dyDescent="0.2">
      <c r="A15" s="288">
        <v>2</v>
      </c>
      <c r="B15" s="288" t="s">
        <v>93</v>
      </c>
      <c r="C15" s="288" t="s">
        <v>94</v>
      </c>
      <c r="D15" s="276"/>
    </row>
    <row r="16" spans="1:4" x14ac:dyDescent="0.2">
      <c r="B16" s="288" t="s">
        <v>99</v>
      </c>
      <c r="C16" s="288" t="s">
        <v>95</v>
      </c>
      <c r="D16" s="276"/>
    </row>
    <row r="17" spans="1:4" x14ac:dyDescent="0.2">
      <c r="C17" s="288" t="s">
        <v>96</v>
      </c>
      <c r="D17" s="276"/>
    </row>
    <row r="18" spans="1:4" x14ac:dyDescent="0.2">
      <c r="C18" s="288" t="s">
        <v>97</v>
      </c>
      <c r="D18" s="274"/>
    </row>
    <row r="19" spans="1:4" x14ac:dyDescent="0.2">
      <c r="C19" s="288" t="s">
        <v>98</v>
      </c>
      <c r="D19" s="274"/>
    </row>
    <row r="20" spans="1:4" ht="18" customHeight="1" x14ac:dyDescent="0.2">
      <c r="D20" s="272"/>
    </row>
    <row r="21" spans="1:4" x14ac:dyDescent="0.2">
      <c r="A21" s="288">
        <v>3</v>
      </c>
      <c r="B21" s="288" t="s">
        <v>233</v>
      </c>
      <c r="C21" s="288" t="s">
        <v>241</v>
      </c>
      <c r="D21" s="274"/>
    </row>
    <row r="22" spans="1:4" x14ac:dyDescent="0.2">
      <c r="B22" s="288" t="s">
        <v>239</v>
      </c>
      <c r="C22" s="288" t="s">
        <v>100</v>
      </c>
      <c r="D22" s="274"/>
    </row>
    <row r="23" spans="1:4" x14ac:dyDescent="0.2">
      <c r="B23" s="288" t="s">
        <v>99</v>
      </c>
      <c r="C23" s="288" t="s">
        <v>142</v>
      </c>
      <c r="D23" s="274"/>
    </row>
    <row r="24" spans="1:4" x14ac:dyDescent="0.2">
      <c r="C24" s="288" t="s">
        <v>140</v>
      </c>
      <c r="D24" s="274"/>
    </row>
    <row r="25" spans="1:4" x14ac:dyDescent="0.2">
      <c r="C25" s="288" t="s">
        <v>242</v>
      </c>
      <c r="D25" s="275"/>
    </row>
    <row r="26" spans="1:4" ht="18" customHeight="1" x14ac:dyDescent="0.2">
      <c r="D26" s="272"/>
    </row>
    <row r="27" spans="1:4" x14ac:dyDescent="0.2">
      <c r="A27" s="288">
        <v>4</v>
      </c>
      <c r="B27" s="288" t="s">
        <v>102</v>
      </c>
      <c r="C27" s="288" t="s">
        <v>103</v>
      </c>
      <c r="D27" s="283"/>
    </row>
    <row r="28" spans="1:4" x14ac:dyDescent="0.2">
      <c r="C28" s="288" t="s">
        <v>104</v>
      </c>
      <c r="D28" s="283"/>
    </row>
    <row r="29" spans="1:4" x14ac:dyDescent="0.2">
      <c r="C29" s="288" t="s">
        <v>105</v>
      </c>
      <c r="D29" s="283"/>
    </row>
    <row r="30" spans="1:4" x14ac:dyDescent="0.2">
      <c r="B30" s="288" t="s">
        <v>112</v>
      </c>
      <c r="C30" s="262" t="s">
        <v>113</v>
      </c>
      <c r="D30" s="283"/>
    </row>
    <row r="31" spans="1:4" ht="18" customHeight="1" x14ac:dyDescent="0.2">
      <c r="D31" s="272"/>
    </row>
    <row r="32" spans="1:4" x14ac:dyDescent="0.2">
      <c r="A32" s="288">
        <v>5</v>
      </c>
      <c r="B32" s="288" t="s">
        <v>108</v>
      </c>
      <c r="C32" s="288" t="s">
        <v>119</v>
      </c>
      <c r="D32" s="277"/>
    </row>
    <row r="33" spans="1:4" x14ac:dyDescent="0.2">
      <c r="B33" s="288" t="s">
        <v>99</v>
      </c>
      <c r="C33" s="288" t="s">
        <v>120</v>
      </c>
      <c r="D33" s="277"/>
    </row>
    <row r="34" spans="1:4" x14ac:dyDescent="0.2">
      <c r="C34" s="288" t="s">
        <v>109</v>
      </c>
      <c r="D34" s="278"/>
    </row>
    <row r="35" spans="1:4" x14ac:dyDescent="0.2">
      <c r="C35" s="288" t="s">
        <v>110</v>
      </c>
      <c r="D35" s="277"/>
    </row>
    <row r="36" spans="1:4" x14ac:dyDescent="0.2">
      <c r="C36" s="288" t="s">
        <v>111</v>
      </c>
      <c r="D36" s="279"/>
    </row>
    <row r="37" spans="1:4" x14ac:dyDescent="0.2">
      <c r="B37" s="288" t="s">
        <v>112</v>
      </c>
      <c r="C37" s="262" t="s">
        <v>113</v>
      </c>
      <c r="D37" s="279"/>
    </row>
    <row r="38" spans="1:4" x14ac:dyDescent="0.2">
      <c r="B38" s="288" t="s">
        <v>112</v>
      </c>
      <c r="C38" s="262" t="s">
        <v>113</v>
      </c>
      <c r="D38" s="280"/>
    </row>
    <row r="39" spans="1:4" ht="18" customHeight="1" x14ac:dyDescent="0.2">
      <c r="D39" s="272"/>
    </row>
    <row r="40" spans="1:4" x14ac:dyDescent="0.2">
      <c r="A40" s="288">
        <v>6</v>
      </c>
      <c r="B40" s="288" t="s">
        <v>268</v>
      </c>
      <c r="C40" s="288" t="s">
        <v>115</v>
      </c>
      <c r="D40" s="283"/>
    </row>
    <row r="41" spans="1:4" x14ac:dyDescent="0.2">
      <c r="B41" s="294" t="s">
        <v>117</v>
      </c>
      <c r="C41" s="288" t="s">
        <v>118</v>
      </c>
      <c r="D41" s="284"/>
    </row>
    <row r="42" spans="1:4" x14ac:dyDescent="0.2">
      <c r="B42" s="289" t="s">
        <v>267</v>
      </c>
      <c r="C42" s="289" t="s">
        <v>122</v>
      </c>
      <c r="D42" s="285">
        <f>(SUM(D27, D30)*D40*2+D28*2*2+D29*7*4)*D41</f>
        <v>0</v>
      </c>
    </row>
    <row r="43" spans="1:4" ht="18" customHeight="1" x14ac:dyDescent="0.2">
      <c r="D43" s="286"/>
    </row>
    <row r="44" spans="1:4" x14ac:dyDescent="0.2">
      <c r="A44" s="288">
        <v>7</v>
      </c>
      <c r="B44" s="288" t="s">
        <v>123</v>
      </c>
      <c r="C44" s="288" t="s">
        <v>122</v>
      </c>
      <c r="D44" s="284"/>
    </row>
    <row r="45" spans="1:4" x14ac:dyDescent="0.2">
      <c r="B45" s="289" t="s">
        <v>124</v>
      </c>
      <c r="C45" s="289" t="s">
        <v>136</v>
      </c>
      <c r="D45" s="285" t="e">
        <f>(D44/D42)*100</f>
        <v>#DIV/0!</v>
      </c>
    </row>
    <row r="46" spans="1:4" ht="18" customHeight="1" x14ac:dyDescent="0.2">
      <c r="D46" s="272"/>
    </row>
    <row r="47" spans="1:4" x14ac:dyDescent="0.2">
      <c r="A47" s="288">
        <v>8</v>
      </c>
      <c r="B47" s="288" t="s">
        <v>143</v>
      </c>
      <c r="C47" s="288" t="s">
        <v>125</v>
      </c>
      <c r="D47" s="281"/>
    </row>
    <row r="48" spans="1:4" x14ac:dyDescent="0.2">
      <c r="B48" s="288" t="s">
        <v>126</v>
      </c>
      <c r="C48" s="288" t="s">
        <v>125</v>
      </c>
      <c r="D48" s="281"/>
    </row>
    <row r="49" spans="1:4" x14ac:dyDescent="0.2">
      <c r="B49" s="288" t="s">
        <v>127</v>
      </c>
      <c r="C49" s="288" t="s">
        <v>125</v>
      </c>
      <c r="D49" s="281"/>
    </row>
    <row r="50" spans="1:4" x14ac:dyDescent="0.2">
      <c r="B50" s="288" t="s">
        <v>128</v>
      </c>
      <c r="C50" s="288" t="s">
        <v>125</v>
      </c>
      <c r="D50" s="281"/>
    </row>
    <row r="51" spans="1:4" x14ac:dyDescent="0.2">
      <c r="B51" s="288" t="s">
        <v>129</v>
      </c>
      <c r="C51" s="288" t="s">
        <v>125</v>
      </c>
      <c r="D51" s="281"/>
    </row>
    <row r="52" spans="1:4" x14ac:dyDescent="0.2">
      <c r="B52" s="289" t="s">
        <v>139</v>
      </c>
      <c r="C52" s="289" t="s">
        <v>125</v>
      </c>
      <c r="D52" s="282">
        <f>SUM(D47:D51)</f>
        <v>0</v>
      </c>
    </row>
    <row r="53" spans="1:4" ht="18" customHeight="1" x14ac:dyDescent="0.2">
      <c r="D53" s="272"/>
    </row>
    <row r="54" spans="1:4" x14ac:dyDescent="0.2">
      <c r="A54" s="288">
        <v>9</v>
      </c>
      <c r="B54" s="288" t="s">
        <v>205</v>
      </c>
      <c r="C54" s="288" t="s">
        <v>206</v>
      </c>
      <c r="D54" s="287"/>
    </row>
    <row r="55" spans="1:4" ht="38.25" x14ac:dyDescent="0.2">
      <c r="B55" s="296" t="s">
        <v>328</v>
      </c>
      <c r="D55" s="272"/>
    </row>
    <row r="58" spans="1:4" x14ac:dyDescent="0.2">
      <c r="D58" s="293"/>
    </row>
  </sheetData>
  <sheetProtection sheet="1" objects="1" scenarios="1"/>
  <mergeCells count="9">
    <mergeCell ref="B7:C7"/>
    <mergeCell ref="B8:C8"/>
    <mergeCell ref="B9:C9"/>
    <mergeCell ref="A2:D2"/>
    <mergeCell ref="A1:D1"/>
    <mergeCell ref="B3:C3"/>
    <mergeCell ref="B4:C4"/>
    <mergeCell ref="B5:C5"/>
    <mergeCell ref="B6:C6"/>
  </mergeCells>
  <pageMargins left="0.51181102362204722" right="0.39370078740157483" top="0.74803149606299213" bottom="0.74803149606299213" header="0.31496062992125984" footer="0.31496062992125984"/>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60"/>
  <sheetViews>
    <sheetView view="pageBreakPreview" zoomScale="120" zoomScaleNormal="100" zoomScaleSheetLayoutView="120" workbookViewId="0">
      <selection sqref="A1:D1"/>
    </sheetView>
  </sheetViews>
  <sheetFormatPr defaultRowHeight="12.75" x14ac:dyDescent="0.2"/>
  <cols>
    <col min="1" max="1" width="3" style="288" customWidth="1"/>
    <col min="2" max="2" width="59.5703125" style="288" customWidth="1"/>
    <col min="3" max="3" width="17.7109375" style="288" customWidth="1"/>
    <col min="4" max="4" width="18.42578125" style="288" customWidth="1"/>
    <col min="5" max="16384" width="9.140625" style="288"/>
  </cols>
  <sheetData>
    <row r="1" spans="1:4" ht="15.75" x14ac:dyDescent="0.25">
      <c r="A1" s="331" t="s">
        <v>335</v>
      </c>
      <c r="B1" s="331"/>
      <c r="C1" s="331"/>
      <c r="D1" s="331"/>
    </row>
    <row r="2" spans="1:4" x14ac:dyDescent="0.2">
      <c r="A2" s="334"/>
      <c r="B2" s="334"/>
      <c r="C2" s="334"/>
      <c r="D2" s="334"/>
    </row>
    <row r="3" spans="1:4" x14ac:dyDescent="0.2">
      <c r="B3" s="289" t="s">
        <v>80</v>
      </c>
      <c r="C3" s="335" t="str">
        <f>IF(Structuur!D3&lt;&gt;"",Structuur!D3,"")</f>
        <v/>
      </c>
    </row>
    <row r="4" spans="1:4" x14ac:dyDescent="0.2">
      <c r="B4" s="289" t="s">
        <v>81</v>
      </c>
      <c r="C4" s="335" t="str">
        <f>IF(Structuur!D4&lt;&gt;"",Structuur!D4,"")</f>
        <v/>
      </c>
    </row>
    <row r="5" spans="1:4" x14ac:dyDescent="0.2">
      <c r="B5" s="289" t="s">
        <v>238</v>
      </c>
      <c r="C5" s="335" t="str">
        <f>IF(Structuur!D8&lt;&gt;"",Structuur!D8,"")</f>
        <v/>
      </c>
    </row>
    <row r="6" spans="1:4" ht="25.5" x14ac:dyDescent="0.2">
      <c r="D6" s="297" t="s">
        <v>249</v>
      </c>
    </row>
    <row r="7" spans="1:4" x14ac:dyDescent="0.2">
      <c r="B7" s="289" t="s">
        <v>229</v>
      </c>
      <c r="C7" s="262"/>
      <c r="D7" s="262"/>
    </row>
    <row r="8" spans="1:4" x14ac:dyDescent="0.2">
      <c r="A8" s="288">
        <v>1</v>
      </c>
      <c r="B8" s="288" t="s">
        <v>42</v>
      </c>
      <c r="C8" s="267">
        <f>SUM(C9:C11)</f>
        <v>0</v>
      </c>
      <c r="D8" s="262"/>
    </row>
    <row r="9" spans="1:4" s="298" customFormat="1" x14ac:dyDescent="0.2">
      <c r="A9" s="288">
        <v>2</v>
      </c>
      <c r="B9" s="298" t="s">
        <v>76</v>
      </c>
      <c r="C9" s="264"/>
      <c r="D9" s="263"/>
    </row>
    <row r="10" spans="1:4" s="298" customFormat="1" x14ac:dyDescent="0.2">
      <c r="A10" s="288">
        <v>3</v>
      </c>
      <c r="B10" s="298" t="s">
        <v>77</v>
      </c>
      <c r="C10" s="264"/>
      <c r="D10" s="263"/>
    </row>
    <row r="11" spans="1:4" s="298" customFormat="1" x14ac:dyDescent="0.2">
      <c r="A11" s="288">
        <v>4</v>
      </c>
      <c r="B11" s="298" t="s">
        <v>78</v>
      </c>
      <c r="C11" s="264"/>
      <c r="D11" s="263"/>
    </row>
    <row r="12" spans="1:4" x14ac:dyDescent="0.2">
      <c r="A12" s="288">
        <v>5</v>
      </c>
      <c r="B12" s="288" t="s">
        <v>1</v>
      </c>
      <c r="C12" s="265"/>
      <c r="D12" s="262"/>
    </row>
    <row r="13" spans="1:4" x14ac:dyDescent="0.2">
      <c r="A13" s="288">
        <v>6</v>
      </c>
      <c r="B13" s="288" t="s">
        <v>196</v>
      </c>
      <c r="C13" s="265"/>
      <c r="D13" s="262"/>
    </row>
    <row r="14" spans="1:4" x14ac:dyDescent="0.2">
      <c r="A14" s="288">
        <v>7</v>
      </c>
      <c r="B14" s="288" t="s">
        <v>197</v>
      </c>
      <c r="C14" s="265"/>
      <c r="D14" s="262"/>
    </row>
    <row r="15" spans="1:4" x14ac:dyDescent="0.2">
      <c r="A15" s="288">
        <v>8</v>
      </c>
      <c r="B15" s="288" t="s">
        <v>43</v>
      </c>
      <c r="C15" s="265"/>
      <c r="D15" s="262"/>
    </row>
    <row r="16" spans="1:4" x14ac:dyDescent="0.2">
      <c r="A16" s="288">
        <v>9</v>
      </c>
      <c r="B16" s="288" t="s">
        <v>234</v>
      </c>
      <c r="C16" s="265"/>
      <c r="D16" s="262"/>
    </row>
    <row r="17" spans="1:4" x14ac:dyDescent="0.2">
      <c r="A17" s="288">
        <v>10</v>
      </c>
      <c r="B17" s="289" t="s">
        <v>230</v>
      </c>
      <c r="C17" s="268">
        <f>SUM(C8:C8,C12:C16)</f>
        <v>0</v>
      </c>
      <c r="D17" s="262"/>
    </row>
    <row r="18" spans="1:4" ht="15.75" x14ac:dyDescent="0.25">
      <c r="C18" s="266"/>
      <c r="D18" s="262"/>
    </row>
    <row r="19" spans="1:4" x14ac:dyDescent="0.2">
      <c r="B19" s="289" t="s">
        <v>250</v>
      </c>
      <c r="C19" s="265"/>
      <c r="D19" s="262"/>
    </row>
    <row r="20" spans="1:4" x14ac:dyDescent="0.2">
      <c r="A20" s="288">
        <v>11</v>
      </c>
      <c r="B20" s="288" t="s">
        <v>255</v>
      </c>
      <c r="C20" s="267">
        <f>Structuur!D47*50000</f>
        <v>0</v>
      </c>
      <c r="D20" s="262"/>
    </row>
    <row r="21" spans="1:4" s="299" customFormat="1" x14ac:dyDescent="0.2">
      <c r="A21" s="299">
        <v>12</v>
      </c>
      <c r="B21" s="299" t="s">
        <v>256</v>
      </c>
      <c r="C21" s="271">
        <f>SUM(C22:C24)</f>
        <v>0</v>
      </c>
      <c r="D21" s="270"/>
    </row>
    <row r="22" spans="1:4" x14ac:dyDescent="0.2">
      <c r="A22" s="288">
        <v>13</v>
      </c>
      <c r="B22" s="298" t="s">
        <v>254</v>
      </c>
      <c r="C22" s="264"/>
      <c r="D22" s="262"/>
    </row>
    <row r="23" spans="1:4" x14ac:dyDescent="0.2">
      <c r="A23" s="288">
        <v>14</v>
      </c>
      <c r="B23" s="298" t="s">
        <v>257</v>
      </c>
      <c r="C23" s="264"/>
      <c r="D23" s="262"/>
    </row>
    <row r="24" spans="1:4" x14ac:dyDescent="0.2">
      <c r="A24" s="288">
        <v>15</v>
      </c>
      <c r="B24" s="298" t="s">
        <v>260</v>
      </c>
      <c r="C24" s="264"/>
      <c r="D24" s="262"/>
    </row>
    <row r="25" spans="1:4" x14ac:dyDescent="0.2">
      <c r="A25" s="288">
        <v>16</v>
      </c>
      <c r="B25" s="289" t="s">
        <v>63</v>
      </c>
      <c r="C25" s="269">
        <f>SUM(C20:C21)</f>
        <v>0</v>
      </c>
      <c r="D25" s="262"/>
    </row>
    <row r="26" spans="1:4" ht="15.75" x14ac:dyDescent="0.25">
      <c r="C26" s="266"/>
      <c r="D26" s="262"/>
    </row>
    <row r="27" spans="1:4" x14ac:dyDescent="0.2">
      <c r="B27" s="289" t="s">
        <v>251</v>
      </c>
      <c r="C27" s="262"/>
      <c r="D27" s="262"/>
    </row>
    <row r="28" spans="1:4" x14ac:dyDescent="0.2">
      <c r="A28" s="288">
        <v>17</v>
      </c>
      <c r="B28" s="288" t="s">
        <v>235</v>
      </c>
      <c r="C28" s="265"/>
      <c r="D28" s="262"/>
    </row>
    <row r="29" spans="1:4" x14ac:dyDescent="0.2">
      <c r="A29" s="288">
        <v>18</v>
      </c>
      <c r="B29" s="288" t="s">
        <v>191</v>
      </c>
      <c r="C29" s="265"/>
      <c r="D29" s="262"/>
    </row>
    <row r="30" spans="1:4" x14ac:dyDescent="0.2">
      <c r="A30" s="288">
        <v>19</v>
      </c>
      <c r="B30" s="288" t="s">
        <v>53</v>
      </c>
      <c r="C30" s="265"/>
      <c r="D30" s="262"/>
    </row>
    <row r="31" spans="1:4" x14ac:dyDescent="0.2">
      <c r="A31" s="288">
        <v>20</v>
      </c>
      <c r="B31" s="288" t="s">
        <v>218</v>
      </c>
      <c r="C31" s="265"/>
      <c r="D31" s="262"/>
    </row>
    <row r="32" spans="1:4" x14ac:dyDescent="0.2">
      <c r="A32" s="288">
        <v>21</v>
      </c>
      <c r="B32" s="288" t="s">
        <v>52</v>
      </c>
      <c r="C32" s="265"/>
      <c r="D32" s="262"/>
    </row>
    <row r="33" spans="1:4" x14ac:dyDescent="0.2">
      <c r="A33" s="288">
        <v>22</v>
      </c>
      <c r="B33" s="288" t="s">
        <v>264</v>
      </c>
      <c r="C33" s="265"/>
      <c r="D33" s="262"/>
    </row>
    <row r="34" spans="1:4" x14ac:dyDescent="0.2">
      <c r="A34" s="288">
        <v>23</v>
      </c>
      <c r="B34" s="288" t="s">
        <v>56</v>
      </c>
      <c r="C34" s="265"/>
      <c r="D34" s="262"/>
    </row>
    <row r="35" spans="1:4" x14ac:dyDescent="0.2">
      <c r="A35" s="288">
        <v>24</v>
      </c>
      <c r="B35" s="288" t="s">
        <v>57</v>
      </c>
      <c r="C35" s="265"/>
      <c r="D35" s="262"/>
    </row>
    <row r="36" spans="1:4" x14ac:dyDescent="0.2">
      <c r="A36" s="288">
        <v>25</v>
      </c>
      <c r="B36" s="288" t="s">
        <v>58</v>
      </c>
      <c r="C36" s="265"/>
      <c r="D36" s="262"/>
    </row>
    <row r="37" spans="1:4" x14ac:dyDescent="0.2">
      <c r="A37" s="288">
        <v>26</v>
      </c>
      <c r="B37" s="288" t="s">
        <v>231</v>
      </c>
      <c r="C37" s="265"/>
      <c r="D37" s="262"/>
    </row>
    <row r="38" spans="1:4" x14ac:dyDescent="0.2">
      <c r="A38" s="288">
        <v>27</v>
      </c>
      <c r="B38" s="288" t="s">
        <v>73</v>
      </c>
      <c r="C38" s="265"/>
      <c r="D38" s="262"/>
    </row>
    <row r="39" spans="1:4" x14ac:dyDescent="0.2">
      <c r="A39" s="288">
        <v>28</v>
      </c>
      <c r="B39" s="289" t="s">
        <v>252</v>
      </c>
      <c r="C39" s="269">
        <f>SUM(C28:C38)</f>
        <v>0</v>
      </c>
      <c r="D39" s="262"/>
    </row>
    <row r="40" spans="1:4" ht="15.75" x14ac:dyDescent="0.25">
      <c r="C40" s="266"/>
      <c r="D40" s="262"/>
    </row>
    <row r="41" spans="1:4" x14ac:dyDescent="0.2">
      <c r="B41" s="289" t="s">
        <v>2</v>
      </c>
      <c r="C41" s="262"/>
      <c r="D41" s="262"/>
    </row>
    <row r="42" spans="1:4" x14ac:dyDescent="0.2">
      <c r="A42" s="288">
        <v>29</v>
      </c>
      <c r="B42" s="288" t="s">
        <v>64</v>
      </c>
      <c r="C42" s="265"/>
      <c r="D42" s="262"/>
    </row>
    <row r="43" spans="1:4" x14ac:dyDescent="0.2">
      <c r="A43" s="288">
        <v>30</v>
      </c>
      <c r="B43" s="288" t="s">
        <v>193</v>
      </c>
      <c r="C43" s="265"/>
      <c r="D43" s="262"/>
    </row>
    <row r="44" spans="1:4" x14ac:dyDescent="0.2">
      <c r="A44" s="288">
        <v>31</v>
      </c>
      <c r="B44" s="288" t="s">
        <v>65</v>
      </c>
      <c r="C44" s="265"/>
      <c r="D44" s="262"/>
    </row>
    <row r="45" spans="1:4" x14ac:dyDescent="0.2">
      <c r="A45" s="288">
        <v>32</v>
      </c>
      <c r="B45" s="288" t="s">
        <v>66</v>
      </c>
      <c r="C45" s="265"/>
      <c r="D45" s="262"/>
    </row>
    <row r="46" spans="1:4" x14ac:dyDescent="0.2">
      <c r="A46" s="288">
        <v>33</v>
      </c>
      <c r="B46" s="288" t="s">
        <v>74</v>
      </c>
      <c r="C46" s="265"/>
      <c r="D46" s="262"/>
    </row>
    <row r="47" spans="1:4" x14ac:dyDescent="0.2">
      <c r="A47" s="288">
        <v>34</v>
      </c>
      <c r="B47" s="288" t="s">
        <v>67</v>
      </c>
      <c r="C47" s="265"/>
      <c r="D47" s="262"/>
    </row>
    <row r="48" spans="1:4" x14ac:dyDescent="0.2">
      <c r="A48" s="288">
        <v>35</v>
      </c>
      <c r="B48" s="288" t="s">
        <v>68</v>
      </c>
      <c r="C48" s="265"/>
      <c r="D48" s="262"/>
    </row>
    <row r="49" spans="1:4" x14ac:dyDescent="0.2">
      <c r="A49" s="288">
        <v>36</v>
      </c>
      <c r="B49" s="288" t="s">
        <v>236</v>
      </c>
      <c r="C49" s="265"/>
      <c r="D49" s="262"/>
    </row>
    <row r="50" spans="1:4" x14ac:dyDescent="0.2">
      <c r="A50" s="288">
        <v>37</v>
      </c>
      <c r="B50" s="288" t="s">
        <v>194</v>
      </c>
      <c r="C50" s="265"/>
      <c r="D50" s="262"/>
    </row>
    <row r="51" spans="1:4" x14ac:dyDescent="0.2">
      <c r="A51" s="288">
        <v>38</v>
      </c>
      <c r="B51" s="288" t="s">
        <v>195</v>
      </c>
      <c r="C51" s="265"/>
      <c r="D51" s="262"/>
    </row>
    <row r="52" spans="1:4" x14ac:dyDescent="0.2">
      <c r="A52" s="288">
        <v>39</v>
      </c>
      <c r="B52" s="288" t="s">
        <v>7</v>
      </c>
      <c r="C52" s="265"/>
      <c r="D52" s="262"/>
    </row>
    <row r="53" spans="1:4" x14ac:dyDescent="0.2">
      <c r="A53" s="288">
        <v>40</v>
      </c>
      <c r="B53" s="288" t="s">
        <v>69</v>
      </c>
      <c r="C53" s="265"/>
      <c r="D53" s="262"/>
    </row>
    <row r="54" spans="1:4" x14ac:dyDescent="0.2">
      <c r="A54" s="288">
        <v>41</v>
      </c>
      <c r="B54" s="288" t="s">
        <v>258</v>
      </c>
      <c r="C54" s="265"/>
      <c r="D54" s="262"/>
    </row>
    <row r="55" spans="1:4" x14ac:dyDescent="0.2">
      <c r="A55" s="288">
        <v>42</v>
      </c>
      <c r="B55" s="288" t="s">
        <v>259</v>
      </c>
      <c r="C55" s="265"/>
      <c r="D55" s="262"/>
    </row>
    <row r="56" spans="1:4" x14ac:dyDescent="0.2">
      <c r="A56" s="288">
        <v>43</v>
      </c>
      <c r="B56" s="288" t="s">
        <v>237</v>
      </c>
      <c r="C56" s="265"/>
      <c r="D56" s="262"/>
    </row>
    <row r="57" spans="1:4" x14ac:dyDescent="0.2">
      <c r="A57" s="288">
        <v>44</v>
      </c>
      <c r="B57" s="289" t="s">
        <v>3</v>
      </c>
      <c r="C57" s="269">
        <f>SUM(C42:C56)</f>
        <v>0</v>
      </c>
      <c r="D57" s="262"/>
    </row>
    <row r="58" spans="1:4" ht="15.75" x14ac:dyDescent="0.25">
      <c r="C58" s="266"/>
      <c r="D58" s="262"/>
    </row>
    <row r="59" spans="1:4" x14ac:dyDescent="0.2">
      <c r="A59" s="288">
        <v>45</v>
      </c>
      <c r="B59" s="289" t="s">
        <v>245</v>
      </c>
      <c r="C59" s="269">
        <f>C25+C39+C57</f>
        <v>0</v>
      </c>
      <c r="D59" s="262"/>
    </row>
    <row r="60" spans="1:4" ht="15" x14ac:dyDescent="0.25">
      <c r="C60" s="300"/>
    </row>
  </sheetData>
  <sheetProtection sheet="1" objects="1" scenarios="1"/>
  <mergeCells count="2">
    <mergeCell ref="A1:D1"/>
    <mergeCell ref="A2:D2"/>
  </mergeCells>
  <pageMargins left="0.51181102362204722" right="0.19685039370078741" top="0.55118110236220474" bottom="0.55118110236220474" header="0.31496062992125984" footer="0.31496062992125984"/>
  <pageSetup paperSize="9" scale="9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95"/>
  <sheetViews>
    <sheetView view="pageBreakPreview" topLeftCell="B1" zoomScale="130" zoomScaleNormal="90" zoomScaleSheetLayoutView="130" workbookViewId="0">
      <pane xSplit="1" ySplit="7" topLeftCell="C8" activePane="bottomRight" state="frozen"/>
      <selection activeCell="K13" sqref="K13"/>
      <selection pane="topRight" activeCell="K13" sqref="K13"/>
      <selection pane="bottomLeft" activeCell="K13" sqref="K13"/>
      <selection pane="bottomRight" activeCell="K13" sqref="K13"/>
    </sheetView>
  </sheetViews>
  <sheetFormatPr defaultRowHeight="15" x14ac:dyDescent="0.2"/>
  <cols>
    <col min="1" max="1" width="5.5703125" customWidth="1"/>
    <col min="2" max="2" width="3.7109375" style="34" customWidth="1"/>
    <col min="3" max="3" width="58.140625" customWidth="1"/>
    <col min="4" max="4" width="22.42578125" customWidth="1"/>
    <col min="5" max="5" width="20.5703125" style="98" customWidth="1"/>
  </cols>
  <sheetData>
    <row r="1" spans="1:5" ht="18" x14ac:dyDescent="0.25">
      <c r="C1" s="19" t="s">
        <v>190</v>
      </c>
      <c r="D1" s="19"/>
    </row>
    <row r="2" spans="1:5" ht="18" x14ac:dyDescent="0.25">
      <c r="C2" s="19" t="s">
        <v>89</v>
      </c>
      <c r="D2" s="19"/>
    </row>
    <row r="3" spans="1:5" ht="15.75" x14ac:dyDescent="0.2">
      <c r="A3" s="65"/>
      <c r="B3" s="111"/>
      <c r="C3" s="112"/>
      <c r="D3" s="112"/>
      <c r="E3" s="113"/>
    </row>
    <row r="4" spans="1:5" ht="15.75" x14ac:dyDescent="0.2">
      <c r="A4" s="65"/>
      <c r="B4" s="141"/>
      <c r="C4" s="142" t="s">
        <v>84</v>
      </c>
      <c r="D4" s="143"/>
      <c r="E4" s="144"/>
    </row>
    <row r="5" spans="1:5" ht="15.75" x14ac:dyDescent="0.2">
      <c r="A5" s="65"/>
      <c r="B5" s="145"/>
      <c r="C5" s="110" t="s">
        <v>80</v>
      </c>
      <c r="D5" s="151"/>
      <c r="E5" s="146"/>
    </row>
    <row r="6" spans="1:5" ht="15.75" x14ac:dyDescent="0.2">
      <c r="A6" s="65"/>
      <c r="B6" s="145"/>
      <c r="C6" s="110" t="s">
        <v>81</v>
      </c>
      <c r="D6" s="151"/>
      <c r="E6" s="146"/>
    </row>
    <row r="7" spans="1:5" ht="18.75" customHeight="1" x14ac:dyDescent="0.2">
      <c r="A7" s="65"/>
      <c r="B7" s="145"/>
      <c r="C7" s="110" t="s">
        <v>83</v>
      </c>
      <c r="D7" s="151"/>
      <c r="E7" s="147"/>
    </row>
    <row r="8" spans="1:5" ht="18.75" customHeight="1" x14ac:dyDescent="0.2">
      <c r="A8" s="65"/>
      <c r="B8" s="145"/>
      <c r="C8" s="110" t="s">
        <v>82</v>
      </c>
      <c r="D8" s="151"/>
      <c r="E8" s="147"/>
    </row>
    <row r="9" spans="1:5" ht="18.75" customHeight="1" x14ac:dyDescent="0.2">
      <c r="A9" s="65"/>
      <c r="B9" s="145"/>
      <c r="C9" s="110" t="s">
        <v>91</v>
      </c>
      <c r="D9" s="151"/>
      <c r="E9" s="147"/>
    </row>
    <row r="10" spans="1:5" ht="18.75" customHeight="1" x14ac:dyDescent="0.2">
      <c r="A10" s="65"/>
      <c r="B10" s="145"/>
      <c r="C10" s="110" t="s">
        <v>92</v>
      </c>
      <c r="D10" s="151"/>
      <c r="E10" s="147"/>
    </row>
    <row r="11" spans="1:5" ht="18.75" customHeight="1" x14ac:dyDescent="0.2">
      <c r="A11" s="65"/>
      <c r="B11" s="148"/>
      <c r="C11" s="149"/>
      <c r="D11" s="149"/>
      <c r="E11" s="150"/>
    </row>
    <row r="12" spans="1:5" ht="18.75" customHeight="1" x14ac:dyDescent="0.2">
      <c r="A12" s="65"/>
      <c r="B12" s="114"/>
      <c r="C12" s="116"/>
      <c r="D12" s="116"/>
      <c r="E12" s="115"/>
    </row>
    <row r="13" spans="1:5" ht="15.95" customHeight="1" x14ac:dyDescent="0.2">
      <c r="A13" s="66"/>
      <c r="B13" s="152">
        <v>1</v>
      </c>
      <c r="C13" s="160" t="s">
        <v>106</v>
      </c>
      <c r="D13" s="213"/>
      <c r="E13" s="99" t="s">
        <v>33</v>
      </c>
    </row>
    <row r="14" spans="1:5" x14ac:dyDescent="0.2">
      <c r="B14" s="154"/>
      <c r="C14" s="162" t="s">
        <v>99</v>
      </c>
      <c r="D14" s="213"/>
      <c r="E14" s="163" t="s">
        <v>36</v>
      </c>
    </row>
    <row r="15" spans="1:5" s="7" customFormat="1" ht="15.95" customHeight="1" x14ac:dyDescent="0.2">
      <c r="A15" s="66"/>
      <c r="B15" s="155"/>
      <c r="C15" s="160"/>
      <c r="D15" s="208"/>
      <c r="E15" s="100" t="s">
        <v>90</v>
      </c>
    </row>
    <row r="16" spans="1:5" s="7" customFormat="1" ht="15.95" customHeight="1" x14ac:dyDescent="0.2">
      <c r="A16" s="66"/>
      <c r="B16" s="117"/>
      <c r="C16" s="118"/>
      <c r="D16" s="214"/>
      <c r="E16" s="121"/>
    </row>
    <row r="17" spans="1:5" ht="15.95" customHeight="1" x14ac:dyDescent="0.2">
      <c r="A17" s="66"/>
      <c r="B17" s="175">
        <v>2</v>
      </c>
      <c r="C17" s="153" t="s">
        <v>93</v>
      </c>
      <c r="D17" s="215"/>
      <c r="E17" s="101" t="s">
        <v>94</v>
      </c>
    </row>
    <row r="18" spans="1:5" ht="15.95" customHeight="1" x14ac:dyDescent="0.2">
      <c r="A18" s="66"/>
      <c r="B18" s="176"/>
      <c r="C18" s="119" t="s">
        <v>99</v>
      </c>
      <c r="D18" s="215"/>
      <c r="E18" s="101" t="s">
        <v>95</v>
      </c>
    </row>
    <row r="19" spans="1:5" ht="15.95" customHeight="1" x14ac:dyDescent="0.2">
      <c r="A19" s="66"/>
      <c r="B19" s="176"/>
      <c r="C19" s="119"/>
      <c r="D19" s="215"/>
      <c r="E19" s="101" t="s">
        <v>96</v>
      </c>
    </row>
    <row r="20" spans="1:5" s="7" customFormat="1" ht="15.95" customHeight="1" x14ac:dyDescent="0.2">
      <c r="A20" s="66"/>
      <c r="B20" s="176"/>
      <c r="C20" s="118"/>
      <c r="D20" s="208"/>
      <c r="E20" s="100" t="s">
        <v>97</v>
      </c>
    </row>
    <row r="21" spans="1:5" s="7" customFormat="1" ht="15.95" customHeight="1" x14ac:dyDescent="0.2">
      <c r="A21" s="66"/>
      <c r="B21" s="177"/>
      <c r="C21" s="156"/>
      <c r="D21" s="208"/>
      <c r="E21" s="100" t="s">
        <v>98</v>
      </c>
    </row>
    <row r="22" spans="1:5" s="7" customFormat="1" ht="15.95" customHeight="1" x14ac:dyDescent="0.2">
      <c r="A22" s="66"/>
      <c r="B22" s="117"/>
      <c r="C22" s="118"/>
      <c r="D22" s="214"/>
      <c r="E22" s="121"/>
    </row>
    <row r="23" spans="1:5" s="7" customFormat="1" ht="15.95" customHeight="1" x14ac:dyDescent="0.2">
      <c r="A23" s="66"/>
      <c r="B23" s="175">
        <v>3</v>
      </c>
      <c r="C23" s="153" t="s">
        <v>107</v>
      </c>
      <c r="D23" s="208"/>
      <c r="E23" s="100" t="s">
        <v>101</v>
      </c>
    </row>
    <row r="24" spans="1:5" ht="18" customHeight="1" x14ac:dyDescent="0.2">
      <c r="A24" s="66"/>
      <c r="B24" s="176"/>
      <c r="C24" s="119" t="s">
        <v>214</v>
      </c>
      <c r="D24" s="208"/>
      <c r="E24" s="100" t="s">
        <v>100</v>
      </c>
    </row>
    <row r="25" spans="1:5" ht="15.95" customHeight="1" x14ac:dyDescent="0.2">
      <c r="A25" s="66"/>
      <c r="B25" s="176"/>
      <c r="C25" s="162" t="s">
        <v>99</v>
      </c>
      <c r="D25" s="208"/>
      <c r="E25" s="205" t="s">
        <v>142</v>
      </c>
    </row>
    <row r="26" spans="1:5" ht="15.95" customHeight="1" x14ac:dyDescent="0.2">
      <c r="A26" s="66"/>
      <c r="B26" s="176"/>
      <c r="C26" s="118"/>
      <c r="D26" s="208"/>
      <c r="E26" s="191" t="s">
        <v>140</v>
      </c>
    </row>
    <row r="27" spans="1:5" s="25" customFormat="1" ht="15.95" customHeight="1" x14ac:dyDescent="0.25">
      <c r="A27" s="67"/>
      <c r="B27" s="177"/>
      <c r="C27" s="157"/>
      <c r="D27" s="213"/>
      <c r="E27" s="206" t="s">
        <v>141</v>
      </c>
    </row>
    <row r="28" spans="1:5" s="25" customFormat="1" ht="15.95" customHeight="1" x14ac:dyDescent="0.25">
      <c r="A28" s="67"/>
      <c r="B28" s="117"/>
      <c r="C28" s="122"/>
      <c r="D28" s="216"/>
      <c r="E28" s="123"/>
    </row>
    <row r="29" spans="1:5" ht="15.95" customHeight="1" x14ac:dyDescent="0.2">
      <c r="A29" s="66"/>
      <c r="B29" s="175">
        <v>4</v>
      </c>
      <c r="C29" s="153" t="s">
        <v>102</v>
      </c>
      <c r="D29" s="208"/>
      <c r="E29" s="99" t="s">
        <v>103</v>
      </c>
    </row>
    <row r="30" spans="1:5" ht="15.95" customHeight="1" x14ac:dyDescent="0.2">
      <c r="A30" s="66"/>
      <c r="B30" s="176"/>
      <c r="C30" s="119"/>
      <c r="D30" s="208"/>
      <c r="E30" s="99" t="s">
        <v>104</v>
      </c>
    </row>
    <row r="31" spans="1:5" ht="15.95" customHeight="1" x14ac:dyDescent="0.2">
      <c r="A31" s="66"/>
      <c r="B31" s="178"/>
      <c r="C31" s="102"/>
      <c r="D31" s="209"/>
      <c r="E31" s="99" t="s">
        <v>105</v>
      </c>
    </row>
    <row r="32" spans="1:5" s="1" customFormat="1" ht="15.95" customHeight="1" x14ac:dyDescent="0.2">
      <c r="A32" s="68"/>
      <c r="B32" s="179"/>
      <c r="C32" s="164" t="s">
        <v>112</v>
      </c>
      <c r="D32" s="209"/>
      <c r="E32" s="100" t="s">
        <v>114</v>
      </c>
    </row>
    <row r="33" spans="1:5" s="1" customFormat="1" ht="15.95" customHeight="1" x14ac:dyDescent="0.2">
      <c r="A33" s="68"/>
      <c r="B33" s="124"/>
      <c r="C33" s="125"/>
      <c r="D33" s="210"/>
      <c r="E33" s="121"/>
    </row>
    <row r="34" spans="1:5" s="1" customFormat="1" ht="17.25" customHeight="1" x14ac:dyDescent="0.2">
      <c r="A34" s="68"/>
      <c r="B34" s="180">
        <v>5</v>
      </c>
      <c r="C34" s="158" t="s">
        <v>108</v>
      </c>
      <c r="D34" s="209"/>
      <c r="E34" s="100" t="s">
        <v>119</v>
      </c>
    </row>
    <row r="35" spans="1:5" ht="17.25" customHeight="1" x14ac:dyDescent="0.2">
      <c r="A35" s="66"/>
      <c r="B35" s="181"/>
      <c r="C35" s="162" t="s">
        <v>99</v>
      </c>
      <c r="D35" s="209"/>
      <c r="E35" s="100" t="s">
        <v>120</v>
      </c>
    </row>
    <row r="36" spans="1:5" ht="15" customHeight="1" x14ac:dyDescent="0.2">
      <c r="A36" s="66"/>
      <c r="B36" s="181"/>
      <c r="C36" s="102"/>
      <c r="D36" s="209"/>
      <c r="E36" s="100" t="s">
        <v>109</v>
      </c>
    </row>
    <row r="37" spans="1:5" s="25" customFormat="1" ht="15.95" customHeight="1" x14ac:dyDescent="0.25">
      <c r="A37" s="69"/>
      <c r="B37" s="181"/>
      <c r="C37" s="102"/>
      <c r="D37" s="209"/>
      <c r="E37" s="100" t="s">
        <v>110</v>
      </c>
    </row>
    <row r="38" spans="1:5" s="25" customFormat="1" ht="15.95" customHeight="1" x14ac:dyDescent="0.25">
      <c r="A38" s="69"/>
      <c r="B38" s="181"/>
      <c r="C38" s="127"/>
      <c r="D38" s="211"/>
      <c r="E38" s="100" t="s">
        <v>111</v>
      </c>
    </row>
    <row r="39" spans="1:5" s="25" customFormat="1" ht="15.95" customHeight="1" x14ac:dyDescent="0.25">
      <c r="A39" s="69"/>
      <c r="B39" s="181"/>
      <c r="C39" s="128" t="s">
        <v>112</v>
      </c>
      <c r="D39" s="211"/>
      <c r="E39" s="166" t="s">
        <v>113</v>
      </c>
    </row>
    <row r="40" spans="1:5" s="23" customFormat="1" ht="15.95" customHeight="1" x14ac:dyDescent="0.2">
      <c r="A40" s="70"/>
      <c r="B40" s="182"/>
      <c r="C40" s="107" t="s">
        <v>112</v>
      </c>
      <c r="D40" s="212"/>
      <c r="E40" s="167" t="s">
        <v>113</v>
      </c>
    </row>
    <row r="41" spans="1:5" s="23" customFormat="1" ht="15.95" customHeight="1" x14ac:dyDescent="0.2">
      <c r="A41" s="70"/>
      <c r="B41" s="183"/>
      <c r="C41" s="159" t="s">
        <v>112</v>
      </c>
      <c r="D41" s="212"/>
      <c r="E41" s="167" t="s">
        <v>113</v>
      </c>
    </row>
    <row r="42" spans="1:5" s="23" customFormat="1" ht="15.95" customHeight="1" x14ac:dyDescent="0.2">
      <c r="A42" s="70"/>
      <c r="B42" s="129"/>
      <c r="C42" s="107"/>
      <c r="D42" s="107"/>
      <c r="E42" s="109"/>
    </row>
    <row r="43" spans="1:5" ht="15.95" customHeight="1" x14ac:dyDescent="0.2">
      <c r="A43" s="66"/>
      <c r="B43" s="184">
        <v>6</v>
      </c>
      <c r="C43" s="170" t="s">
        <v>116</v>
      </c>
      <c r="D43" s="208"/>
      <c r="E43" s="99" t="s">
        <v>115</v>
      </c>
    </row>
    <row r="44" spans="1:5" ht="15.95" customHeight="1" x14ac:dyDescent="0.2">
      <c r="A44" s="71"/>
      <c r="B44" s="181"/>
      <c r="C44" s="171" t="s">
        <v>117</v>
      </c>
      <c r="D44" s="209"/>
      <c r="E44" s="100" t="s">
        <v>118</v>
      </c>
    </row>
    <row r="45" spans="1:5" ht="16.5" customHeight="1" x14ac:dyDescent="0.2">
      <c r="A45" s="66"/>
      <c r="B45" s="179"/>
      <c r="C45" s="169" t="s">
        <v>121</v>
      </c>
      <c r="D45" s="171">
        <f>SUM(D29:D32)*D43*D44</f>
        <v>0</v>
      </c>
      <c r="E45" s="100" t="s">
        <v>122</v>
      </c>
    </row>
    <row r="46" spans="1:5" ht="16.5" customHeight="1" x14ac:dyDescent="0.2">
      <c r="A46" s="66"/>
      <c r="B46" s="124"/>
      <c r="C46" s="126"/>
      <c r="D46" s="210"/>
      <c r="E46" s="121"/>
    </row>
    <row r="47" spans="1:5" ht="16.5" customHeight="1" x14ac:dyDescent="0.2">
      <c r="A47" s="66"/>
      <c r="B47" s="180">
        <v>7</v>
      </c>
      <c r="C47" s="169" t="s">
        <v>123</v>
      </c>
      <c r="D47" s="209"/>
      <c r="E47" s="100" t="s">
        <v>122</v>
      </c>
    </row>
    <row r="48" spans="1:5" s="23" customFormat="1" ht="15.95" customHeight="1" x14ac:dyDescent="0.2">
      <c r="A48" s="70"/>
      <c r="B48" s="197"/>
      <c r="C48" s="198" t="s">
        <v>124</v>
      </c>
      <c r="D48" s="217" t="e">
        <f>(D47/D45)*100</f>
        <v>#DIV/0!</v>
      </c>
      <c r="E48" s="204"/>
    </row>
    <row r="49" spans="1:7" ht="15.95" customHeight="1" x14ac:dyDescent="0.2">
      <c r="A49" s="66"/>
      <c r="B49" s="124"/>
      <c r="C49" s="126"/>
      <c r="D49" s="210"/>
      <c r="E49" s="132"/>
    </row>
    <row r="50" spans="1:7" ht="15.95" customHeight="1" x14ac:dyDescent="0.2">
      <c r="A50" s="66"/>
      <c r="B50" s="180">
        <v>8</v>
      </c>
      <c r="C50" s="207" t="s">
        <v>143</v>
      </c>
      <c r="D50" s="209"/>
      <c r="E50" s="100" t="s">
        <v>125</v>
      </c>
    </row>
    <row r="51" spans="1:7" ht="15.75" customHeight="1" x14ac:dyDescent="0.2">
      <c r="A51" s="66"/>
      <c r="B51" s="181"/>
      <c r="C51" s="169" t="s">
        <v>126</v>
      </c>
      <c r="D51" s="209"/>
      <c r="E51" s="100" t="s">
        <v>125</v>
      </c>
    </row>
    <row r="52" spans="1:7" ht="15" customHeight="1" x14ac:dyDescent="0.2">
      <c r="A52" s="66"/>
      <c r="B52" s="181"/>
      <c r="C52" s="169" t="s">
        <v>127</v>
      </c>
      <c r="D52" s="209"/>
      <c r="E52" s="100" t="s">
        <v>125</v>
      </c>
    </row>
    <row r="53" spans="1:7" ht="15.95" customHeight="1" x14ac:dyDescent="0.2">
      <c r="A53" s="66"/>
      <c r="B53" s="181"/>
      <c r="C53" s="169" t="s">
        <v>128</v>
      </c>
      <c r="D53" s="209"/>
      <c r="E53" s="100" t="s">
        <v>125</v>
      </c>
    </row>
    <row r="54" spans="1:7" ht="15.95" customHeight="1" x14ac:dyDescent="0.2">
      <c r="A54" s="66"/>
      <c r="B54" s="179"/>
      <c r="C54" s="169" t="s">
        <v>129</v>
      </c>
      <c r="D54" s="209"/>
      <c r="E54" s="100" t="s">
        <v>125</v>
      </c>
    </row>
    <row r="55" spans="1:7" s="23" customFormat="1" ht="15.95" customHeight="1" x14ac:dyDescent="0.2">
      <c r="A55" s="70"/>
      <c r="B55" s="202"/>
      <c r="C55" s="198" t="s">
        <v>139</v>
      </c>
      <c r="D55" s="218">
        <f>SUM(D50:D54)</f>
        <v>0</v>
      </c>
      <c r="E55" s="204" t="s">
        <v>125</v>
      </c>
    </row>
    <row r="56" spans="1:7" s="23" customFormat="1" ht="15.95" customHeight="1" x14ac:dyDescent="0.2">
      <c r="A56" s="70"/>
      <c r="B56" s="202"/>
      <c r="C56" s="243"/>
      <c r="D56" s="254"/>
      <c r="E56" s="196"/>
    </row>
    <row r="57" spans="1:7" s="23" customFormat="1" ht="15.95" customHeight="1" x14ac:dyDescent="0.2">
      <c r="A57" s="70"/>
      <c r="B57" s="84">
        <v>9</v>
      </c>
      <c r="C57" s="198" t="s">
        <v>205</v>
      </c>
      <c r="D57" s="218"/>
      <c r="E57" s="204" t="s">
        <v>206</v>
      </c>
    </row>
    <row r="58" spans="1:7" s="23" customFormat="1" ht="15.95" customHeight="1" x14ac:dyDescent="0.2">
      <c r="A58" s="70"/>
      <c r="B58" s="124"/>
      <c r="C58" s="245" t="s">
        <v>216</v>
      </c>
      <c r="D58" s="254"/>
      <c r="E58" s="196"/>
    </row>
    <row r="59" spans="1:7" s="23" customFormat="1" ht="15.95" customHeight="1" x14ac:dyDescent="0.2">
      <c r="A59" s="70"/>
      <c r="B59" s="124"/>
      <c r="C59" s="245" t="s">
        <v>217</v>
      </c>
      <c r="D59" s="254"/>
      <c r="E59" s="196"/>
    </row>
    <row r="60" spans="1:7" ht="15.95" customHeight="1" x14ac:dyDescent="0.2">
      <c r="A60" s="66"/>
      <c r="B60" s="124"/>
      <c r="C60" s="245" t="s">
        <v>204</v>
      </c>
      <c r="D60" s="210"/>
      <c r="E60" s="132"/>
    </row>
    <row r="61" spans="1:7" ht="15.95" customHeight="1" x14ac:dyDescent="0.2">
      <c r="A61" s="66"/>
      <c r="B61" s="124"/>
      <c r="C61" s="103"/>
      <c r="D61" s="210"/>
      <c r="E61" s="132"/>
    </row>
    <row r="62" spans="1:7" s="34" customFormat="1" ht="15.95" customHeight="1" x14ac:dyDescent="0.2">
      <c r="A62" s="72"/>
      <c r="B62" s="180">
        <v>10</v>
      </c>
      <c r="C62" s="174" t="s">
        <v>130</v>
      </c>
      <c r="D62" s="219">
        <f>D47</f>
        <v>0</v>
      </c>
      <c r="E62" s="133"/>
    </row>
    <row r="63" spans="1:7" s="49" customFormat="1" ht="15.95" customHeight="1" x14ac:dyDescent="0.2">
      <c r="A63" s="73"/>
      <c r="B63" s="181"/>
      <c r="C63" s="174" t="s">
        <v>131</v>
      </c>
      <c r="D63" s="219">
        <f>invuleconomisch!D71</f>
        <v>0</v>
      </c>
      <c r="E63" s="133"/>
    </row>
    <row r="64" spans="1:7" s="23" customFormat="1" ht="15.95" customHeight="1" x14ac:dyDescent="0.2">
      <c r="A64" s="71"/>
      <c r="B64" s="197"/>
      <c r="C64" s="198" t="s">
        <v>132</v>
      </c>
      <c r="D64" s="220" t="e">
        <f>D63/D62</f>
        <v>#DIV/0!</v>
      </c>
      <c r="E64" s="200"/>
      <c r="G64" s="201"/>
    </row>
    <row r="65" spans="1:7" ht="15" customHeight="1" x14ac:dyDescent="0.2">
      <c r="A65" s="71"/>
      <c r="B65" s="124"/>
      <c r="C65" s="103"/>
      <c r="D65" s="210"/>
      <c r="E65" s="134"/>
      <c r="G65" s="3"/>
    </row>
    <row r="66" spans="1:7" ht="15" customHeight="1" x14ac:dyDescent="0.2">
      <c r="A66" s="71"/>
      <c r="B66" s="180">
        <v>11</v>
      </c>
      <c r="C66" s="190" t="s">
        <v>130</v>
      </c>
      <c r="D66" s="221">
        <f>D47</f>
        <v>0</v>
      </c>
      <c r="E66" s="134"/>
      <c r="G66" s="3"/>
    </row>
    <row r="67" spans="1:7" ht="15.95" customHeight="1" x14ac:dyDescent="0.2">
      <c r="A67" s="71"/>
      <c r="B67" s="181"/>
      <c r="C67" s="190" t="s">
        <v>137</v>
      </c>
      <c r="D67" s="221">
        <f>invuleconomisch!D22</f>
        <v>0</v>
      </c>
      <c r="E67" s="135"/>
      <c r="G67" s="3"/>
    </row>
    <row r="68" spans="1:7" s="23" customFormat="1" ht="15.95" customHeight="1" x14ac:dyDescent="0.2">
      <c r="A68" s="70"/>
      <c r="B68" s="193"/>
      <c r="C68" s="194" t="s">
        <v>138</v>
      </c>
      <c r="D68" s="222" t="e">
        <f>D67/D66</f>
        <v>#DIV/0!</v>
      </c>
      <c r="E68" s="196"/>
    </row>
    <row r="69" spans="1:7" ht="15.95" customHeight="1" x14ac:dyDescent="0.2">
      <c r="A69" s="66"/>
      <c r="B69" s="130"/>
      <c r="C69" s="131"/>
      <c r="D69" s="131"/>
      <c r="E69" s="136"/>
    </row>
    <row r="70" spans="1:7" ht="15.95" customHeight="1" x14ac:dyDescent="0.2">
      <c r="A70" s="66"/>
      <c r="B70" s="184">
        <v>12</v>
      </c>
      <c r="C70" s="256" t="s">
        <v>209</v>
      </c>
      <c r="D70" s="258">
        <f>invuleconomisch!D28</f>
        <v>0</v>
      </c>
      <c r="E70" s="136"/>
    </row>
    <row r="71" spans="1:7" ht="15.95" customHeight="1" x14ac:dyDescent="0.2">
      <c r="A71" s="66"/>
      <c r="B71" s="251"/>
      <c r="C71" s="256" t="s">
        <v>208</v>
      </c>
      <c r="D71" s="259">
        <f>D57</f>
        <v>0</v>
      </c>
      <c r="E71" s="132"/>
    </row>
    <row r="72" spans="1:7" ht="15.75" customHeight="1" x14ac:dyDescent="0.2">
      <c r="A72" s="66"/>
      <c r="B72" s="252"/>
      <c r="C72" s="257" t="s">
        <v>207</v>
      </c>
      <c r="D72" s="260" t="e">
        <f>D70/D71</f>
        <v>#DIV/0!</v>
      </c>
      <c r="E72" s="132"/>
    </row>
    <row r="73" spans="1:7" ht="15.95" customHeight="1" x14ac:dyDescent="0.2">
      <c r="A73" s="66"/>
      <c r="B73" s="124"/>
      <c r="C73" s="103"/>
      <c r="D73" s="210"/>
      <c r="E73" s="132"/>
    </row>
    <row r="74" spans="1:7" ht="15.95" customHeight="1" x14ac:dyDescent="0.2">
      <c r="A74" s="66"/>
      <c r="B74" s="180">
        <v>13</v>
      </c>
      <c r="C74" s="247" t="s">
        <v>210</v>
      </c>
      <c r="D74" s="221">
        <f>invuleconomisch!D15</f>
        <v>0</v>
      </c>
      <c r="E74" s="205"/>
    </row>
    <row r="75" spans="1:7" ht="15.95" customHeight="1" x14ac:dyDescent="0.2">
      <c r="A75" s="66"/>
      <c r="B75" s="181"/>
      <c r="C75" s="247" t="s">
        <v>139</v>
      </c>
      <c r="D75" s="221">
        <f>D55</f>
        <v>0</v>
      </c>
      <c r="E75" s="253" t="s">
        <v>125</v>
      </c>
    </row>
    <row r="76" spans="1:7" ht="15.95" customHeight="1" x14ac:dyDescent="0.2">
      <c r="A76" s="66"/>
      <c r="B76" s="181"/>
      <c r="C76" s="247" t="s">
        <v>212</v>
      </c>
      <c r="D76" s="221">
        <f>SUM(D50,D51,D54)</f>
        <v>0</v>
      </c>
      <c r="E76" s="253" t="s">
        <v>125</v>
      </c>
    </row>
    <row r="77" spans="1:7" ht="15.75" customHeight="1" x14ac:dyDescent="0.2">
      <c r="A77" s="66"/>
      <c r="B77" s="181"/>
      <c r="C77" s="198" t="s">
        <v>211</v>
      </c>
      <c r="D77" s="217" t="e">
        <f>D74/D75</f>
        <v>#DIV/0!</v>
      </c>
      <c r="E77" s="205"/>
    </row>
    <row r="78" spans="1:7" ht="15.95" customHeight="1" x14ac:dyDescent="0.2">
      <c r="A78" s="66"/>
      <c r="B78" s="179"/>
      <c r="C78" s="198" t="s">
        <v>213</v>
      </c>
      <c r="D78" s="217" t="e">
        <f>D74/D76</f>
        <v>#DIV/0!</v>
      </c>
      <c r="E78" s="205"/>
    </row>
    <row r="79" spans="1:7" ht="18" customHeight="1" x14ac:dyDescent="0.2">
      <c r="A79" s="66"/>
      <c r="B79" s="124"/>
      <c r="C79" s="103"/>
      <c r="D79" s="103"/>
      <c r="E79" s="132"/>
    </row>
    <row r="80" spans="1:7" ht="15.95" customHeight="1" x14ac:dyDescent="0.2">
      <c r="A80" s="66"/>
      <c r="B80" s="124"/>
      <c r="C80" s="103"/>
      <c r="D80" s="103"/>
      <c r="E80" s="132"/>
    </row>
    <row r="81" spans="1:5" ht="15.95" customHeight="1" x14ac:dyDescent="0.2">
      <c r="A81" s="66"/>
      <c r="B81" s="124"/>
      <c r="C81" s="102"/>
      <c r="D81" s="102"/>
      <c r="E81" s="137"/>
    </row>
    <row r="82" spans="1:5" s="1" customFormat="1" ht="15.95" customHeight="1" x14ac:dyDescent="0.2">
      <c r="A82" s="68"/>
      <c r="B82" s="124"/>
      <c r="C82" s="102"/>
      <c r="D82" s="102"/>
      <c r="E82" s="135"/>
    </row>
    <row r="83" spans="1:5" ht="15.95" customHeight="1" x14ac:dyDescent="0.2">
      <c r="A83" s="71"/>
      <c r="B83" s="124"/>
      <c r="C83" s="103"/>
      <c r="D83" s="103"/>
      <c r="E83" s="104"/>
    </row>
    <row r="84" spans="1:5" ht="15.95" customHeight="1" x14ac:dyDescent="0.2">
      <c r="A84" s="54"/>
      <c r="B84" s="63"/>
      <c r="C84" s="103"/>
      <c r="D84" s="103"/>
      <c r="E84" s="104"/>
    </row>
    <row r="85" spans="1:5" ht="15.95" customHeight="1" x14ac:dyDescent="0.2">
      <c r="A85" s="7"/>
      <c r="B85" s="138"/>
      <c r="C85" s="139"/>
      <c r="D85" s="139"/>
      <c r="E85" s="120"/>
    </row>
    <row r="86" spans="1:5" ht="15.95" customHeight="1" x14ac:dyDescent="0.2">
      <c r="A86" s="17"/>
      <c r="B86" s="138"/>
      <c r="C86" s="139"/>
      <c r="D86" s="139"/>
      <c r="E86" s="140"/>
    </row>
    <row r="87" spans="1:5" ht="15.95" customHeight="1" x14ac:dyDescent="0.2">
      <c r="A87" s="17"/>
      <c r="B87" s="138"/>
      <c r="C87" s="139"/>
      <c r="D87" s="139"/>
      <c r="E87" s="140"/>
    </row>
    <row r="88" spans="1:5" x14ac:dyDescent="0.2">
      <c r="C88" s="7"/>
      <c r="D88" s="7"/>
      <c r="E88" s="105"/>
    </row>
    <row r="89" spans="1:5" x14ac:dyDescent="0.2">
      <c r="C89" s="7"/>
      <c r="D89" s="7"/>
      <c r="E89" s="105"/>
    </row>
    <row r="90" spans="1:5" x14ac:dyDescent="0.2">
      <c r="C90" s="7"/>
      <c r="D90" s="7"/>
      <c r="E90" s="105"/>
    </row>
    <row r="91" spans="1:5" x14ac:dyDescent="0.2">
      <c r="C91" s="7"/>
      <c r="D91" s="7"/>
      <c r="E91" s="105"/>
    </row>
    <row r="92" spans="1:5" x14ac:dyDescent="0.2">
      <c r="C92" s="7"/>
      <c r="D92" s="7"/>
      <c r="E92" s="105"/>
    </row>
    <row r="93" spans="1:5" x14ac:dyDescent="0.2">
      <c r="C93" s="7"/>
      <c r="D93" s="7"/>
      <c r="E93" s="105"/>
    </row>
    <row r="94" spans="1:5" x14ac:dyDescent="0.2">
      <c r="C94" s="7"/>
      <c r="D94" s="7"/>
      <c r="E94" s="106"/>
    </row>
    <row r="95" spans="1:5" x14ac:dyDescent="0.2">
      <c r="C95" s="7"/>
      <c r="D95" s="7"/>
      <c r="E95" s="105"/>
    </row>
  </sheetData>
  <pageMargins left="0.70866141732283472" right="0.70866141732283472" top="0.74803149606299213" bottom="0.74803149606299213" header="0.31496062992125984" footer="0.31496062992125984"/>
  <pageSetup paperSize="9" scale="53"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96"/>
  <sheetViews>
    <sheetView view="pageBreakPreview" topLeftCell="B1" zoomScale="130" zoomScaleNormal="90" zoomScaleSheetLayoutView="130" workbookViewId="0">
      <pane xSplit="1" ySplit="7" topLeftCell="C44" activePane="bottomRight" state="frozen"/>
      <selection activeCell="K13" sqref="K13"/>
      <selection pane="topRight" activeCell="K13" sqref="K13"/>
      <selection pane="bottomLeft" activeCell="K13" sqref="K13"/>
      <selection pane="bottomRight" activeCell="K13" sqref="K13"/>
    </sheetView>
  </sheetViews>
  <sheetFormatPr defaultRowHeight="15" x14ac:dyDescent="0.2"/>
  <cols>
    <col min="1" max="1" width="5.5703125" customWidth="1"/>
    <col min="2" max="2" width="3.7109375" style="34" customWidth="1"/>
    <col min="3" max="3" width="58.140625" customWidth="1"/>
    <col min="4" max="4" width="22.42578125" customWidth="1"/>
    <col min="5" max="5" width="20.5703125" style="98" customWidth="1"/>
  </cols>
  <sheetData>
    <row r="1" spans="1:5" ht="18" x14ac:dyDescent="0.25">
      <c r="C1" s="19" t="s">
        <v>190</v>
      </c>
      <c r="D1" s="185" t="s">
        <v>133</v>
      </c>
    </row>
    <row r="2" spans="1:5" ht="18" x14ac:dyDescent="0.25">
      <c r="C2" s="19" t="s">
        <v>89</v>
      </c>
      <c r="D2" s="19"/>
    </row>
    <row r="3" spans="1:5" ht="15.75" x14ac:dyDescent="0.2">
      <c r="A3" s="65"/>
      <c r="B3" s="111"/>
      <c r="C3" s="112"/>
      <c r="D3" s="112"/>
      <c r="E3" s="113"/>
    </row>
    <row r="4" spans="1:5" ht="15.75" x14ac:dyDescent="0.2">
      <c r="A4" s="65"/>
      <c r="B4" s="141"/>
      <c r="C4" s="142" t="s">
        <v>84</v>
      </c>
      <c r="D4" s="143"/>
      <c r="E4" s="144"/>
    </row>
    <row r="5" spans="1:5" ht="15.75" x14ac:dyDescent="0.2">
      <c r="A5" s="65"/>
      <c r="B5" s="145"/>
      <c r="C5" s="110" t="s">
        <v>80</v>
      </c>
      <c r="D5" s="151" t="s">
        <v>85</v>
      </c>
      <c r="E5" s="146"/>
    </row>
    <row r="6" spans="1:5" ht="15.75" x14ac:dyDescent="0.2">
      <c r="A6" s="65"/>
      <c r="B6" s="145"/>
      <c r="C6" s="110" t="s">
        <v>81</v>
      </c>
      <c r="D6" s="151" t="s">
        <v>86</v>
      </c>
      <c r="E6" s="146"/>
    </row>
    <row r="7" spans="1:5" ht="18.75" customHeight="1" x14ac:dyDescent="0.2">
      <c r="A7" s="65"/>
      <c r="B7" s="145"/>
      <c r="C7" s="110" t="s">
        <v>83</v>
      </c>
      <c r="D7" s="151" t="s">
        <v>87</v>
      </c>
      <c r="E7" s="147"/>
    </row>
    <row r="8" spans="1:5" ht="18.75" customHeight="1" x14ac:dyDescent="0.2">
      <c r="A8" s="65"/>
      <c r="B8" s="145"/>
      <c r="C8" s="110" t="s">
        <v>82</v>
      </c>
      <c r="D8" s="186">
        <v>42158</v>
      </c>
      <c r="E8" s="147"/>
    </row>
    <row r="9" spans="1:5" ht="18.75" customHeight="1" x14ac:dyDescent="0.2">
      <c r="A9" s="65"/>
      <c r="B9" s="145"/>
      <c r="C9" s="110" t="s">
        <v>91</v>
      </c>
      <c r="D9" s="151">
        <v>2007</v>
      </c>
      <c r="E9" s="147"/>
    </row>
    <row r="10" spans="1:5" ht="18.75" customHeight="1" x14ac:dyDescent="0.2">
      <c r="A10" s="65"/>
      <c r="B10" s="145"/>
      <c r="C10" s="110" t="s">
        <v>92</v>
      </c>
      <c r="D10" s="151" t="s">
        <v>134</v>
      </c>
      <c r="E10" s="147"/>
    </row>
    <row r="11" spans="1:5" ht="18.75" customHeight="1" x14ac:dyDescent="0.2">
      <c r="A11" s="65"/>
      <c r="B11" s="148"/>
      <c r="C11" s="149"/>
      <c r="D11" s="149"/>
      <c r="E11" s="150"/>
    </row>
    <row r="12" spans="1:5" ht="18.75" customHeight="1" x14ac:dyDescent="0.2">
      <c r="A12" s="65"/>
      <c r="B12" s="114"/>
      <c r="C12" s="116"/>
      <c r="D12" s="116"/>
      <c r="E12" s="115"/>
    </row>
    <row r="13" spans="1:5" ht="15.95" customHeight="1" x14ac:dyDescent="0.2">
      <c r="A13" s="66"/>
      <c r="B13" s="152">
        <v>1</v>
      </c>
      <c r="C13" s="160" t="s">
        <v>106</v>
      </c>
      <c r="D13" s="213" t="s">
        <v>135</v>
      </c>
      <c r="E13" s="99" t="s">
        <v>33</v>
      </c>
    </row>
    <row r="14" spans="1:5" x14ac:dyDescent="0.2">
      <c r="B14" s="154"/>
      <c r="C14" s="162" t="s">
        <v>99</v>
      </c>
      <c r="D14" s="213"/>
      <c r="E14" s="163" t="s">
        <v>36</v>
      </c>
    </row>
    <row r="15" spans="1:5" s="7" customFormat="1" ht="15.95" customHeight="1" x14ac:dyDescent="0.2">
      <c r="A15" s="66"/>
      <c r="B15" s="155"/>
      <c r="C15" s="160"/>
      <c r="D15" s="208"/>
      <c r="E15" s="100" t="s">
        <v>90</v>
      </c>
    </row>
    <row r="16" spans="1:5" s="7" customFormat="1" ht="15.95" customHeight="1" x14ac:dyDescent="0.2">
      <c r="A16" s="66"/>
      <c r="B16" s="117"/>
      <c r="C16" s="118"/>
      <c r="D16" s="214"/>
      <c r="E16" s="121"/>
    </row>
    <row r="17" spans="1:5" ht="15.95" customHeight="1" x14ac:dyDescent="0.2">
      <c r="A17" s="66"/>
      <c r="B17" s="175">
        <v>2</v>
      </c>
      <c r="C17" s="153" t="s">
        <v>93</v>
      </c>
      <c r="D17" s="215"/>
      <c r="E17" s="101" t="s">
        <v>94</v>
      </c>
    </row>
    <row r="18" spans="1:5" ht="15.95" customHeight="1" x14ac:dyDescent="0.2">
      <c r="A18" s="66"/>
      <c r="B18" s="176"/>
      <c r="C18" s="119" t="s">
        <v>99</v>
      </c>
      <c r="D18" s="215" t="s">
        <v>135</v>
      </c>
      <c r="E18" s="101" t="s">
        <v>95</v>
      </c>
    </row>
    <row r="19" spans="1:5" ht="15.95" customHeight="1" x14ac:dyDescent="0.2">
      <c r="A19" s="66"/>
      <c r="B19" s="176"/>
      <c r="C19" s="119"/>
      <c r="D19" s="215" t="s">
        <v>135</v>
      </c>
      <c r="E19" s="101" t="s">
        <v>96</v>
      </c>
    </row>
    <row r="20" spans="1:5" s="7" customFormat="1" ht="15.95" customHeight="1" x14ac:dyDescent="0.2">
      <c r="A20" s="66"/>
      <c r="B20" s="176"/>
      <c r="C20" s="118"/>
      <c r="D20" s="208"/>
      <c r="E20" s="100" t="s">
        <v>97</v>
      </c>
    </row>
    <row r="21" spans="1:5" s="7" customFormat="1" ht="15.95" customHeight="1" x14ac:dyDescent="0.2">
      <c r="A21" s="66"/>
      <c r="B21" s="177"/>
      <c r="C21" s="156"/>
      <c r="D21" s="208"/>
      <c r="E21" s="100" t="s">
        <v>98</v>
      </c>
    </row>
    <row r="22" spans="1:5" s="7" customFormat="1" ht="15.95" customHeight="1" x14ac:dyDescent="0.2">
      <c r="A22" s="66"/>
      <c r="B22" s="117"/>
      <c r="C22" s="118"/>
      <c r="D22" s="214"/>
      <c r="E22" s="121"/>
    </row>
    <row r="23" spans="1:5" s="7" customFormat="1" ht="15.95" customHeight="1" x14ac:dyDescent="0.2">
      <c r="A23" s="66"/>
      <c r="B23" s="175">
        <v>3</v>
      </c>
      <c r="C23" s="153" t="s">
        <v>107</v>
      </c>
      <c r="D23" s="208"/>
      <c r="E23" s="100" t="s">
        <v>101</v>
      </c>
    </row>
    <row r="24" spans="1:5" ht="18" customHeight="1" x14ac:dyDescent="0.2">
      <c r="A24" s="66"/>
      <c r="B24" s="176"/>
      <c r="C24" s="119" t="s">
        <v>215</v>
      </c>
      <c r="D24" s="208"/>
      <c r="E24" s="100" t="s">
        <v>100</v>
      </c>
    </row>
    <row r="25" spans="1:5" ht="15.95" customHeight="1" x14ac:dyDescent="0.2">
      <c r="A25" s="66"/>
      <c r="B25" s="176"/>
      <c r="C25" s="119" t="s">
        <v>99</v>
      </c>
      <c r="D25" s="208" t="s">
        <v>135</v>
      </c>
      <c r="E25" s="205" t="s">
        <v>142</v>
      </c>
    </row>
    <row r="26" spans="1:5" ht="15.95" customHeight="1" x14ac:dyDescent="0.2">
      <c r="A26" s="66"/>
      <c r="B26" s="176"/>
      <c r="C26" s="118"/>
      <c r="D26" s="208"/>
      <c r="E26" s="191" t="s">
        <v>140</v>
      </c>
    </row>
    <row r="27" spans="1:5" s="25" customFormat="1" ht="15.95" customHeight="1" x14ac:dyDescent="0.25">
      <c r="A27" s="67"/>
      <c r="B27" s="177"/>
      <c r="C27" s="157"/>
      <c r="D27" s="161"/>
      <c r="E27" s="206" t="s">
        <v>144</v>
      </c>
    </row>
    <row r="28" spans="1:5" s="25" customFormat="1" ht="15.95" customHeight="1" x14ac:dyDescent="0.25">
      <c r="A28" s="67"/>
      <c r="B28" s="117"/>
      <c r="C28" s="122"/>
      <c r="D28" s="122"/>
      <c r="E28" s="123"/>
    </row>
    <row r="29" spans="1:5" ht="15.95" customHeight="1" x14ac:dyDescent="0.2">
      <c r="A29" s="66"/>
      <c r="B29" s="175">
        <v>4</v>
      </c>
      <c r="C29" s="153" t="s">
        <v>102</v>
      </c>
      <c r="D29" s="208">
        <v>16</v>
      </c>
      <c r="E29" s="99" t="s">
        <v>103</v>
      </c>
    </row>
    <row r="30" spans="1:5" ht="15.95" customHeight="1" x14ac:dyDescent="0.2">
      <c r="A30" s="66"/>
      <c r="B30" s="176"/>
      <c r="C30" s="119"/>
      <c r="D30" s="208"/>
      <c r="E30" s="99" t="s">
        <v>104</v>
      </c>
    </row>
    <row r="31" spans="1:5" ht="15.95" customHeight="1" x14ac:dyDescent="0.2">
      <c r="A31" s="66"/>
      <c r="B31" s="178"/>
      <c r="C31" s="102"/>
      <c r="D31" s="209"/>
      <c r="E31" s="99" t="s">
        <v>105</v>
      </c>
    </row>
    <row r="32" spans="1:5" s="1" customFormat="1" ht="15.95" customHeight="1" x14ac:dyDescent="0.2">
      <c r="A32" s="68"/>
      <c r="B32" s="179"/>
      <c r="C32" s="164" t="s">
        <v>112</v>
      </c>
      <c r="D32" s="209"/>
      <c r="E32" s="100" t="s">
        <v>114</v>
      </c>
    </row>
    <row r="33" spans="1:5" s="1" customFormat="1" ht="15.95" customHeight="1" x14ac:dyDescent="0.2">
      <c r="A33" s="68"/>
      <c r="B33" s="124"/>
      <c r="C33" s="125"/>
      <c r="D33" s="210"/>
      <c r="E33" s="121"/>
    </row>
    <row r="34" spans="1:5" s="1" customFormat="1" ht="17.25" customHeight="1" x14ac:dyDescent="0.2">
      <c r="A34" s="68"/>
      <c r="B34" s="180">
        <v>5</v>
      </c>
      <c r="C34" s="158" t="s">
        <v>108</v>
      </c>
      <c r="D34" s="209"/>
      <c r="E34" s="100" t="s">
        <v>119</v>
      </c>
    </row>
    <row r="35" spans="1:5" ht="17.25" customHeight="1" x14ac:dyDescent="0.2">
      <c r="A35" s="66"/>
      <c r="B35" s="181"/>
      <c r="C35" s="119" t="s">
        <v>99</v>
      </c>
      <c r="D35" s="209"/>
      <c r="E35" s="100" t="s">
        <v>120</v>
      </c>
    </row>
    <row r="36" spans="1:5" ht="15" customHeight="1" x14ac:dyDescent="0.2">
      <c r="A36" s="66"/>
      <c r="B36" s="181"/>
      <c r="C36" s="102"/>
      <c r="D36" s="209" t="s">
        <v>135</v>
      </c>
      <c r="E36" s="100" t="s">
        <v>109</v>
      </c>
    </row>
    <row r="37" spans="1:5" s="25" customFormat="1" ht="15.95" customHeight="1" x14ac:dyDescent="0.25">
      <c r="A37" s="69"/>
      <c r="B37" s="181"/>
      <c r="C37" s="102"/>
      <c r="D37" s="209"/>
      <c r="E37" s="100" t="s">
        <v>110</v>
      </c>
    </row>
    <row r="38" spans="1:5" s="25" customFormat="1" ht="15.95" customHeight="1" x14ac:dyDescent="0.25">
      <c r="A38" s="69"/>
      <c r="B38" s="181"/>
      <c r="C38" s="127"/>
      <c r="D38" s="211" t="s">
        <v>135</v>
      </c>
      <c r="E38" s="100" t="s">
        <v>111</v>
      </c>
    </row>
    <row r="39" spans="1:5" s="25" customFormat="1" ht="15.95" customHeight="1" x14ac:dyDescent="0.25">
      <c r="A39" s="69"/>
      <c r="B39" s="181"/>
      <c r="C39" s="128" t="s">
        <v>112</v>
      </c>
      <c r="D39" s="211"/>
      <c r="E39" s="166" t="s">
        <v>113</v>
      </c>
    </row>
    <row r="40" spans="1:5" s="23" customFormat="1" ht="15.95" customHeight="1" x14ac:dyDescent="0.2">
      <c r="A40" s="70"/>
      <c r="B40" s="182"/>
      <c r="C40" s="107" t="s">
        <v>112</v>
      </c>
      <c r="D40" s="212"/>
      <c r="E40" s="167" t="s">
        <v>113</v>
      </c>
    </row>
    <row r="41" spans="1:5" s="23" customFormat="1" ht="15.95" customHeight="1" x14ac:dyDescent="0.2">
      <c r="A41" s="70"/>
      <c r="B41" s="183"/>
      <c r="C41" s="159" t="s">
        <v>112</v>
      </c>
      <c r="D41" s="212"/>
      <c r="E41" s="167" t="s">
        <v>113</v>
      </c>
    </row>
    <row r="42" spans="1:5" s="23" customFormat="1" ht="15.95" customHeight="1" x14ac:dyDescent="0.2">
      <c r="A42" s="70"/>
      <c r="B42" s="129"/>
      <c r="C42" s="107"/>
      <c r="D42" s="108"/>
      <c r="E42" s="109"/>
    </row>
    <row r="43" spans="1:5" ht="15.95" customHeight="1" x14ac:dyDescent="0.2">
      <c r="A43" s="66"/>
      <c r="B43" s="184">
        <v>6</v>
      </c>
      <c r="C43" s="170" t="s">
        <v>116</v>
      </c>
      <c r="D43" s="168">
        <v>5</v>
      </c>
      <c r="E43" s="99" t="s">
        <v>115</v>
      </c>
    </row>
    <row r="44" spans="1:5" ht="15.95" customHeight="1" x14ac:dyDescent="0.2">
      <c r="A44" s="71"/>
      <c r="B44" s="181"/>
      <c r="C44" s="171" t="s">
        <v>117</v>
      </c>
      <c r="D44" s="188">
        <v>50</v>
      </c>
      <c r="E44" s="100" t="s">
        <v>118</v>
      </c>
    </row>
    <row r="45" spans="1:5" ht="16.5" customHeight="1" x14ac:dyDescent="0.2">
      <c r="A45" s="66"/>
      <c r="B45" s="179"/>
      <c r="C45" s="169" t="s">
        <v>121</v>
      </c>
      <c r="D45" s="187">
        <f>(SUM(D29:D32)*D43*D44)*2</f>
        <v>8000</v>
      </c>
      <c r="E45" s="100" t="s">
        <v>122</v>
      </c>
    </row>
    <row r="46" spans="1:5" ht="16.5" customHeight="1" x14ac:dyDescent="0.2">
      <c r="A46" s="66"/>
      <c r="B46" s="124"/>
      <c r="C46" s="126"/>
      <c r="D46" s="103"/>
      <c r="E46" s="121"/>
    </row>
    <row r="47" spans="1:5" ht="16.5" customHeight="1" x14ac:dyDescent="0.2">
      <c r="A47" s="66"/>
      <c r="B47" s="180">
        <v>7</v>
      </c>
      <c r="C47" s="169" t="s">
        <v>123</v>
      </c>
      <c r="D47" s="188">
        <v>6800</v>
      </c>
      <c r="E47" s="100" t="s">
        <v>122</v>
      </c>
    </row>
    <row r="48" spans="1:5" s="23" customFormat="1" ht="15.95" customHeight="1" x14ac:dyDescent="0.2">
      <c r="A48" s="70"/>
      <c r="B48" s="197"/>
      <c r="C48" s="198" t="s">
        <v>124</v>
      </c>
      <c r="D48" s="199">
        <f>(D47/D45)*100</f>
        <v>85</v>
      </c>
      <c r="E48" s="204" t="s">
        <v>136</v>
      </c>
    </row>
    <row r="49" spans="1:7" ht="15.95" customHeight="1" x14ac:dyDescent="0.2">
      <c r="A49" s="66"/>
      <c r="B49" s="124"/>
      <c r="C49" s="126"/>
      <c r="D49" s="103"/>
      <c r="E49" s="132"/>
    </row>
    <row r="50" spans="1:7" ht="15.95" customHeight="1" x14ac:dyDescent="0.2">
      <c r="A50" s="66"/>
      <c r="B50" s="180">
        <v>8</v>
      </c>
      <c r="C50" s="207" t="s">
        <v>143</v>
      </c>
      <c r="D50" s="165">
        <v>1.5</v>
      </c>
      <c r="E50" s="100" t="s">
        <v>125</v>
      </c>
    </row>
    <row r="51" spans="1:7" ht="15.75" customHeight="1" x14ac:dyDescent="0.2">
      <c r="A51" s="66"/>
      <c r="B51" s="181"/>
      <c r="C51" s="169" t="s">
        <v>126</v>
      </c>
      <c r="D51" s="165">
        <v>2.8</v>
      </c>
      <c r="E51" s="100" t="s">
        <v>125</v>
      </c>
    </row>
    <row r="52" spans="1:7" ht="15" customHeight="1" x14ac:dyDescent="0.2">
      <c r="A52" s="66"/>
      <c r="B52" s="181"/>
      <c r="C52" s="169" t="s">
        <v>127</v>
      </c>
      <c r="D52" s="165">
        <v>0.2</v>
      </c>
      <c r="E52" s="100" t="s">
        <v>125</v>
      </c>
    </row>
    <row r="53" spans="1:7" ht="15.95" customHeight="1" x14ac:dyDescent="0.2">
      <c r="A53" s="66"/>
      <c r="B53" s="181"/>
      <c r="C53" s="169" t="s">
        <v>128</v>
      </c>
      <c r="D53" s="165">
        <v>1</v>
      </c>
      <c r="E53" s="100" t="s">
        <v>125</v>
      </c>
    </row>
    <row r="54" spans="1:7" ht="15.95" customHeight="1" x14ac:dyDescent="0.2">
      <c r="A54" s="66"/>
      <c r="B54" s="179"/>
      <c r="C54" s="169" t="s">
        <v>129</v>
      </c>
      <c r="D54" s="165">
        <v>0.2</v>
      </c>
      <c r="E54" s="100" t="s">
        <v>125</v>
      </c>
    </row>
    <row r="55" spans="1:7" s="23" customFormat="1" ht="15.95" customHeight="1" x14ac:dyDescent="0.2">
      <c r="A55" s="70"/>
      <c r="B55" s="202"/>
      <c r="C55" s="198" t="s">
        <v>139</v>
      </c>
      <c r="D55" s="203">
        <f>SUM(D50:D54)</f>
        <v>5.7</v>
      </c>
      <c r="E55" s="204" t="s">
        <v>125</v>
      </c>
    </row>
    <row r="56" spans="1:7" s="23" customFormat="1" ht="15.95" customHeight="1" x14ac:dyDescent="0.2">
      <c r="A56" s="70"/>
      <c r="B56" s="202"/>
      <c r="C56" s="243"/>
      <c r="D56" s="246"/>
      <c r="E56" s="196"/>
    </row>
    <row r="57" spans="1:7" s="23" customFormat="1" ht="15.95" customHeight="1" x14ac:dyDescent="0.2">
      <c r="A57" s="70"/>
      <c r="B57" s="84">
        <v>9</v>
      </c>
      <c r="C57" s="198" t="s">
        <v>205</v>
      </c>
      <c r="D57" s="255">
        <v>175</v>
      </c>
      <c r="E57" s="204" t="s">
        <v>206</v>
      </c>
    </row>
    <row r="58" spans="1:7" ht="15.95" customHeight="1" x14ac:dyDescent="0.2">
      <c r="A58" s="66"/>
      <c r="B58" s="124"/>
      <c r="C58" s="245" t="s">
        <v>202</v>
      </c>
      <c r="D58" s="3"/>
      <c r="E58" s="192"/>
    </row>
    <row r="59" spans="1:7" ht="15.95" customHeight="1" x14ac:dyDescent="0.2">
      <c r="A59" s="66"/>
      <c r="B59" s="124"/>
      <c r="C59" s="245" t="s">
        <v>203</v>
      </c>
      <c r="D59" s="189"/>
      <c r="E59" s="132"/>
    </row>
    <row r="60" spans="1:7" ht="15.95" customHeight="1" x14ac:dyDescent="0.2">
      <c r="A60" s="66"/>
      <c r="B60" s="124"/>
      <c r="C60" s="245" t="s">
        <v>204</v>
      </c>
      <c r="D60" s="189"/>
      <c r="E60" s="192"/>
    </row>
    <row r="61" spans="1:7" ht="15.95" customHeight="1" x14ac:dyDescent="0.2">
      <c r="A61" s="66"/>
      <c r="B61" s="124"/>
      <c r="C61" s="244"/>
      <c r="D61" s="189"/>
      <c r="E61" s="192"/>
    </row>
    <row r="62" spans="1:7" s="34" customFormat="1" ht="15.95" customHeight="1" x14ac:dyDescent="0.2">
      <c r="A62" s="72"/>
      <c r="B62" s="180">
        <v>10</v>
      </c>
      <c r="C62" s="174" t="s">
        <v>130</v>
      </c>
      <c r="D62" s="173">
        <f>D47</f>
        <v>6800</v>
      </c>
      <c r="E62" s="133"/>
    </row>
    <row r="63" spans="1:7" s="49" customFormat="1" ht="15.95" customHeight="1" x14ac:dyDescent="0.2">
      <c r="A63" s="73"/>
      <c r="B63" s="181"/>
      <c r="C63" s="174" t="s">
        <v>131</v>
      </c>
      <c r="D63" s="173">
        <f>invuleconomischvoorbeeld!D71</f>
        <v>351850</v>
      </c>
      <c r="E63" s="133"/>
    </row>
    <row r="64" spans="1:7" s="23" customFormat="1" ht="15.95" customHeight="1" x14ac:dyDescent="0.2">
      <c r="A64" s="71"/>
      <c r="B64" s="197"/>
      <c r="C64" s="198" t="s">
        <v>132</v>
      </c>
      <c r="D64" s="199">
        <f>D63/D62</f>
        <v>51.742647058823529</v>
      </c>
      <c r="E64" s="200"/>
      <c r="G64" s="201"/>
    </row>
    <row r="65" spans="1:7" ht="15" customHeight="1" x14ac:dyDescent="0.2">
      <c r="A65" s="71"/>
      <c r="B65" s="124"/>
      <c r="C65" s="126"/>
      <c r="D65" s="126"/>
      <c r="E65" s="134"/>
      <c r="G65" s="3"/>
    </row>
    <row r="66" spans="1:7" ht="15" customHeight="1" x14ac:dyDescent="0.2">
      <c r="A66" s="71"/>
      <c r="B66" s="180">
        <v>11</v>
      </c>
      <c r="C66" s="190" t="s">
        <v>130</v>
      </c>
      <c r="D66" s="172">
        <f>D47</f>
        <v>6800</v>
      </c>
      <c r="E66" s="134"/>
      <c r="G66" s="3"/>
    </row>
    <row r="67" spans="1:7" ht="15.95" customHeight="1" x14ac:dyDescent="0.2">
      <c r="A67" s="71"/>
      <c r="B67" s="181"/>
      <c r="C67" s="190" t="s">
        <v>137</v>
      </c>
      <c r="D67" s="172">
        <f>invuleconomischvoorbeeld!D22</f>
        <v>378000</v>
      </c>
      <c r="E67" s="135"/>
      <c r="G67" s="3"/>
    </row>
    <row r="68" spans="1:7" s="23" customFormat="1" ht="15.95" customHeight="1" x14ac:dyDescent="0.2">
      <c r="A68" s="70"/>
      <c r="B68" s="193"/>
      <c r="C68" s="194" t="s">
        <v>138</v>
      </c>
      <c r="D68" s="195">
        <f>D67/D66</f>
        <v>55.588235294117645</v>
      </c>
      <c r="E68" s="196"/>
    </row>
    <row r="69" spans="1:7" ht="15.95" customHeight="1" x14ac:dyDescent="0.2">
      <c r="A69" s="66"/>
      <c r="B69" s="130"/>
      <c r="C69" s="131"/>
      <c r="D69" s="131"/>
      <c r="E69" s="136"/>
    </row>
    <row r="70" spans="1:7" ht="15.95" customHeight="1" x14ac:dyDescent="0.2">
      <c r="A70" s="66"/>
      <c r="B70" s="184">
        <v>12</v>
      </c>
      <c r="C70" s="170" t="s">
        <v>209</v>
      </c>
      <c r="D70" s="249">
        <f>invuleconomischvoorbeeld!D48</f>
        <v>74000</v>
      </c>
      <c r="E70" s="136"/>
    </row>
    <row r="71" spans="1:7" ht="15.95" customHeight="1" x14ac:dyDescent="0.2">
      <c r="A71" s="66"/>
      <c r="B71" s="251"/>
      <c r="C71" s="170" t="s">
        <v>208</v>
      </c>
      <c r="D71" s="250">
        <f>D57</f>
        <v>175</v>
      </c>
      <c r="E71" s="132"/>
    </row>
    <row r="72" spans="1:7" ht="15.75" customHeight="1" x14ac:dyDescent="0.2">
      <c r="A72" s="66"/>
      <c r="B72" s="252"/>
      <c r="C72" s="194" t="s">
        <v>207</v>
      </c>
      <c r="D72" s="195">
        <f>D70/D71</f>
        <v>422.85714285714283</v>
      </c>
      <c r="E72" s="132"/>
    </row>
    <row r="73" spans="1:7" ht="15.95" customHeight="1" x14ac:dyDescent="0.2">
      <c r="A73" s="66"/>
      <c r="B73" s="124"/>
      <c r="C73" s="103"/>
      <c r="D73" s="248"/>
      <c r="E73" s="132"/>
    </row>
    <row r="74" spans="1:7" ht="15.95" customHeight="1" x14ac:dyDescent="0.2">
      <c r="A74" s="66"/>
      <c r="B74" s="180">
        <v>13</v>
      </c>
      <c r="C74" s="247" t="s">
        <v>210</v>
      </c>
      <c r="D74" s="172">
        <f>invuleconomischvoorbeeld!D30</f>
        <v>222750</v>
      </c>
      <c r="E74" s="205"/>
    </row>
    <row r="75" spans="1:7" ht="15.95" customHeight="1" x14ac:dyDescent="0.2">
      <c r="A75" s="66"/>
      <c r="B75" s="181"/>
      <c r="C75" s="207" t="s">
        <v>139</v>
      </c>
      <c r="D75" s="172">
        <f>D55</f>
        <v>5.7</v>
      </c>
      <c r="E75" s="253" t="s">
        <v>125</v>
      </c>
    </row>
    <row r="76" spans="1:7" ht="15.95" customHeight="1" x14ac:dyDescent="0.2">
      <c r="A76" s="66"/>
      <c r="B76" s="181"/>
      <c r="C76" s="247" t="s">
        <v>212</v>
      </c>
      <c r="D76" s="172">
        <f>SUM(D51,D52,D54)</f>
        <v>3.2</v>
      </c>
      <c r="E76" s="253" t="s">
        <v>125</v>
      </c>
    </row>
    <row r="77" spans="1:7" ht="15.95" customHeight="1" x14ac:dyDescent="0.2">
      <c r="A77" s="66"/>
      <c r="B77" s="181"/>
      <c r="C77" s="198" t="s">
        <v>211</v>
      </c>
      <c r="D77" s="199">
        <f>D74/D75</f>
        <v>39078.947368421053</v>
      </c>
      <c r="E77" s="205"/>
    </row>
    <row r="78" spans="1:7" ht="15.75" customHeight="1" x14ac:dyDescent="0.2">
      <c r="A78" s="66"/>
      <c r="B78" s="179"/>
      <c r="C78" s="198" t="s">
        <v>213</v>
      </c>
      <c r="D78" s="199">
        <f>D74/D76</f>
        <v>69609.375</v>
      </c>
      <c r="E78" s="205"/>
    </row>
    <row r="79" spans="1:7" ht="15.95" customHeight="1" x14ac:dyDescent="0.2">
      <c r="A79" s="66"/>
      <c r="B79" s="124"/>
      <c r="C79" s="103"/>
      <c r="D79" s="103"/>
      <c r="E79" s="132"/>
    </row>
    <row r="80" spans="1:7" ht="18" customHeight="1" x14ac:dyDescent="0.2">
      <c r="A80" s="66"/>
      <c r="B80" s="124"/>
      <c r="C80" s="103"/>
      <c r="D80" s="103"/>
      <c r="E80" s="132"/>
    </row>
    <row r="81" spans="1:5" ht="15.95" customHeight="1" x14ac:dyDescent="0.2">
      <c r="A81" s="66"/>
      <c r="B81" s="124"/>
      <c r="C81" s="103"/>
      <c r="D81" s="103"/>
      <c r="E81" s="132"/>
    </row>
    <row r="82" spans="1:5" ht="15.95" customHeight="1" x14ac:dyDescent="0.2">
      <c r="A82" s="66"/>
      <c r="B82" s="124"/>
      <c r="C82" s="102"/>
      <c r="D82" s="102"/>
      <c r="E82" s="137"/>
    </row>
    <row r="83" spans="1:5" s="1" customFormat="1" ht="15.95" customHeight="1" x14ac:dyDescent="0.2">
      <c r="A83" s="68"/>
      <c r="B83" s="124"/>
      <c r="C83" s="102"/>
      <c r="D83" s="102"/>
      <c r="E83" s="135"/>
    </row>
    <row r="84" spans="1:5" ht="15.95" customHeight="1" x14ac:dyDescent="0.2">
      <c r="A84" s="71"/>
      <c r="B84" s="124"/>
      <c r="C84" s="103"/>
      <c r="D84" s="103"/>
      <c r="E84" s="104"/>
    </row>
    <row r="85" spans="1:5" ht="15.95" customHeight="1" x14ac:dyDescent="0.2">
      <c r="A85" s="54"/>
      <c r="B85" s="63"/>
      <c r="C85" s="103"/>
      <c r="D85" s="103"/>
      <c r="E85" s="104"/>
    </row>
    <row r="86" spans="1:5" ht="15.95" customHeight="1" x14ac:dyDescent="0.2">
      <c r="A86" s="7"/>
      <c r="B86" s="138"/>
      <c r="C86" s="139"/>
      <c r="D86" s="139"/>
      <c r="E86" s="120"/>
    </row>
    <row r="87" spans="1:5" ht="15.95" customHeight="1" x14ac:dyDescent="0.2">
      <c r="A87" s="17"/>
      <c r="B87" s="138"/>
      <c r="C87" s="139"/>
      <c r="D87" s="139"/>
      <c r="E87" s="140"/>
    </row>
    <row r="88" spans="1:5" ht="15.95" customHeight="1" x14ac:dyDescent="0.2">
      <c r="A88" s="17"/>
      <c r="B88" s="138"/>
      <c r="C88" s="139"/>
      <c r="D88" s="139"/>
      <c r="E88" s="140"/>
    </row>
    <row r="89" spans="1:5" x14ac:dyDescent="0.2">
      <c r="C89" s="7"/>
      <c r="D89" s="7"/>
      <c r="E89" s="105"/>
    </row>
    <row r="90" spans="1:5" x14ac:dyDescent="0.2">
      <c r="C90" s="7"/>
      <c r="D90" s="7"/>
      <c r="E90" s="105"/>
    </row>
    <row r="91" spans="1:5" x14ac:dyDescent="0.2">
      <c r="C91" s="7"/>
      <c r="D91" s="7"/>
      <c r="E91" s="105"/>
    </row>
    <row r="92" spans="1:5" x14ac:dyDescent="0.2">
      <c r="C92" s="7"/>
      <c r="D92" s="7"/>
      <c r="E92" s="105"/>
    </row>
    <row r="93" spans="1:5" x14ac:dyDescent="0.2">
      <c r="C93" s="7"/>
      <c r="D93" s="7"/>
      <c r="E93" s="105"/>
    </row>
    <row r="94" spans="1:5" x14ac:dyDescent="0.2">
      <c r="C94" s="7"/>
      <c r="D94" s="7"/>
      <c r="E94" s="105"/>
    </row>
    <row r="95" spans="1:5" x14ac:dyDescent="0.2">
      <c r="C95" s="7"/>
      <c r="D95" s="7"/>
      <c r="E95" s="106"/>
    </row>
    <row r="96" spans="1:5" x14ac:dyDescent="0.2">
      <c r="C96" s="7"/>
      <c r="D96" s="7"/>
      <c r="E96" s="105"/>
    </row>
  </sheetData>
  <pageMargins left="0.70866141732283472" right="0.70866141732283472" top="0.74803149606299213" bottom="0.74803149606299213" header="0.31496062992125984" footer="0.31496062992125984"/>
  <pageSetup paperSize="9" scale="53"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82"/>
  <sheetViews>
    <sheetView view="pageBreakPreview" topLeftCell="B1" zoomScale="130" zoomScaleNormal="90" zoomScaleSheetLayoutView="130" workbookViewId="0">
      <pane xSplit="1" ySplit="7" topLeftCell="C29" activePane="bottomRight" state="frozen"/>
      <selection activeCell="K13" sqref="K13"/>
      <selection pane="topRight" activeCell="K13" sqref="K13"/>
      <selection pane="bottomLeft" activeCell="K13" sqref="K13"/>
      <selection pane="bottomRight" activeCell="K13" sqref="K13"/>
    </sheetView>
  </sheetViews>
  <sheetFormatPr defaultRowHeight="15" x14ac:dyDescent="0.2"/>
  <cols>
    <col min="1" max="1" width="5.5703125" customWidth="1"/>
    <col min="2" max="2" width="3.7109375" style="34" customWidth="1"/>
    <col min="3" max="3" width="58.140625" customWidth="1"/>
    <col min="4" max="4" width="27.28515625" customWidth="1"/>
  </cols>
  <sheetData>
    <row r="1" spans="1:4" ht="18" x14ac:dyDescent="0.25">
      <c r="C1" s="19" t="s">
        <v>190</v>
      </c>
    </row>
    <row r="2" spans="1:4" ht="18" x14ac:dyDescent="0.25">
      <c r="C2" s="19" t="s">
        <v>79</v>
      </c>
    </row>
    <row r="3" spans="1:4" ht="15.75" x14ac:dyDescent="0.2">
      <c r="A3" s="65"/>
      <c r="B3" s="59"/>
      <c r="C3" s="74" t="s">
        <v>41</v>
      </c>
      <c r="D3" s="2"/>
    </row>
    <row r="4" spans="1:4" ht="15.75" x14ac:dyDescent="0.2">
      <c r="A4" s="65"/>
      <c r="B4" s="59"/>
      <c r="C4" s="93" t="s">
        <v>84</v>
      </c>
      <c r="D4" s="86"/>
    </row>
    <row r="5" spans="1:4" ht="15.75" x14ac:dyDescent="0.2">
      <c r="A5" s="65"/>
      <c r="B5" s="59"/>
      <c r="C5" s="74" t="s">
        <v>80</v>
      </c>
      <c r="D5" s="87"/>
    </row>
    <row r="6" spans="1:4" ht="15.75" x14ac:dyDescent="0.2">
      <c r="A6" s="65"/>
      <c r="B6" s="59"/>
      <c r="C6" s="74" t="s">
        <v>81</v>
      </c>
      <c r="D6" s="87"/>
    </row>
    <row r="7" spans="1:4" ht="18.75" customHeight="1" x14ac:dyDescent="0.2">
      <c r="A7" s="65"/>
      <c r="B7" s="59"/>
      <c r="C7" s="74" t="s">
        <v>83</v>
      </c>
      <c r="D7" s="88"/>
    </row>
    <row r="8" spans="1:4" ht="18.75" customHeight="1" x14ac:dyDescent="0.2">
      <c r="A8" s="65"/>
      <c r="B8" s="59"/>
      <c r="C8" s="74" t="s">
        <v>82</v>
      </c>
      <c r="D8" s="88"/>
    </row>
    <row r="9" spans="1:4" ht="18.75" customHeight="1" x14ac:dyDescent="0.2">
      <c r="A9" s="65"/>
      <c r="B9" s="59"/>
      <c r="C9" s="75"/>
      <c r="D9" s="21"/>
    </row>
    <row r="10" spans="1:4" ht="15.95" customHeight="1" x14ac:dyDescent="0.2">
      <c r="A10" s="66"/>
      <c r="B10" s="58"/>
      <c r="C10" s="76"/>
      <c r="D10" s="12"/>
    </row>
    <row r="11" spans="1:4" ht="15.75" x14ac:dyDescent="0.2">
      <c r="B11" s="60"/>
      <c r="C11" s="77" t="s">
        <v>40</v>
      </c>
    </row>
    <row r="12" spans="1:4" s="7" customFormat="1" ht="15.95" customHeight="1" x14ac:dyDescent="0.2">
      <c r="A12" s="66" t="s">
        <v>27</v>
      </c>
      <c r="B12" s="58">
        <v>1</v>
      </c>
      <c r="C12" s="78" t="s">
        <v>42</v>
      </c>
      <c r="D12" s="89">
        <f>SUM(D13:D15)</f>
        <v>0</v>
      </c>
    </row>
    <row r="13" spans="1:4" ht="15.95" customHeight="1" x14ac:dyDescent="0.2">
      <c r="A13" s="66"/>
      <c r="B13" s="58">
        <v>2</v>
      </c>
      <c r="C13" s="79" t="s">
        <v>76</v>
      </c>
      <c r="D13" s="90">
        <v>0</v>
      </c>
    </row>
    <row r="14" spans="1:4" ht="15.95" customHeight="1" x14ac:dyDescent="0.2">
      <c r="A14" s="66"/>
      <c r="B14" s="58">
        <v>3</v>
      </c>
      <c r="C14" s="79" t="s">
        <v>77</v>
      </c>
      <c r="D14" s="90">
        <v>0</v>
      </c>
    </row>
    <row r="15" spans="1:4" ht="15.95" customHeight="1" x14ac:dyDescent="0.2">
      <c r="A15" s="66"/>
      <c r="B15" s="58">
        <v>4</v>
      </c>
      <c r="C15" s="79" t="s">
        <v>78</v>
      </c>
      <c r="D15" s="90">
        <v>0</v>
      </c>
    </row>
    <row r="16" spans="1:4" s="7" customFormat="1" ht="15.95" customHeight="1" x14ac:dyDescent="0.2">
      <c r="A16" s="66" t="s">
        <v>28</v>
      </c>
      <c r="B16" s="58">
        <v>5</v>
      </c>
      <c r="C16" s="78" t="s">
        <v>1</v>
      </c>
      <c r="D16" s="89">
        <v>0</v>
      </c>
    </row>
    <row r="17" spans="1:4" s="7" customFormat="1" ht="15.95" customHeight="1" x14ac:dyDescent="0.2">
      <c r="A17" s="66"/>
      <c r="B17" s="58">
        <v>6</v>
      </c>
      <c r="C17" s="78" t="s">
        <v>196</v>
      </c>
      <c r="D17" s="89">
        <v>0</v>
      </c>
    </row>
    <row r="18" spans="1:4" s="7" customFormat="1" ht="15.95" customHeight="1" x14ac:dyDescent="0.2">
      <c r="A18" s="66"/>
      <c r="B18" s="58">
        <v>7</v>
      </c>
      <c r="C18" s="78" t="s">
        <v>197</v>
      </c>
      <c r="D18" s="89">
        <v>0</v>
      </c>
    </row>
    <row r="19" spans="1:4" ht="18" customHeight="1" x14ac:dyDescent="0.2">
      <c r="A19" s="66" t="s">
        <v>26</v>
      </c>
      <c r="B19" s="58">
        <v>8</v>
      </c>
      <c r="C19" s="78" t="s">
        <v>43</v>
      </c>
      <c r="D19" s="89">
        <v>0</v>
      </c>
    </row>
    <row r="20" spans="1:4" ht="15.95" customHeight="1" x14ac:dyDescent="0.2">
      <c r="A20" s="66"/>
      <c r="B20" s="58">
        <v>9</v>
      </c>
      <c r="C20" s="78" t="s">
        <v>38</v>
      </c>
      <c r="D20" s="89">
        <v>0</v>
      </c>
    </row>
    <row r="21" spans="1:4" ht="15.95" customHeight="1" x14ac:dyDescent="0.2">
      <c r="A21" s="66"/>
      <c r="B21" s="58"/>
      <c r="C21" s="78"/>
      <c r="D21" s="18"/>
    </row>
    <row r="22" spans="1:4" s="25" customFormat="1" ht="15.95" customHeight="1" x14ac:dyDescent="0.25">
      <c r="A22" s="67" t="s">
        <v>4</v>
      </c>
      <c r="B22" s="60">
        <v>10</v>
      </c>
      <c r="C22" s="77" t="s">
        <v>72</v>
      </c>
      <c r="D22" s="24">
        <f>SUM(D12:D12,D16:D20)</f>
        <v>0</v>
      </c>
    </row>
    <row r="23" spans="1:4" ht="15.95" customHeight="1" x14ac:dyDescent="0.2">
      <c r="A23" s="66"/>
      <c r="B23" s="58"/>
      <c r="C23" s="76"/>
      <c r="D23" s="12"/>
    </row>
    <row r="24" spans="1:4" ht="15.95" customHeight="1" x14ac:dyDescent="0.2">
      <c r="A24" s="66"/>
      <c r="B24" s="60"/>
      <c r="C24" s="77" t="s">
        <v>45</v>
      </c>
      <c r="D24" s="13"/>
    </row>
    <row r="25" spans="1:4" ht="15.95" customHeight="1" x14ac:dyDescent="0.2">
      <c r="A25" s="66"/>
      <c r="B25" s="61"/>
      <c r="C25" s="33" t="s">
        <v>44</v>
      </c>
      <c r="D25" s="14"/>
    </row>
    <row r="26" spans="1:4" s="1" customFormat="1" ht="15.95" customHeight="1" x14ac:dyDescent="0.2">
      <c r="A26" s="68" t="s">
        <v>25</v>
      </c>
      <c r="B26" s="80">
        <v>11</v>
      </c>
      <c r="C26" s="26" t="s">
        <v>46</v>
      </c>
      <c r="D26" s="89">
        <v>0</v>
      </c>
    </row>
    <row r="27" spans="1:4" s="1" customFormat="1" ht="17.25" customHeight="1" x14ac:dyDescent="0.2">
      <c r="A27" s="68" t="s">
        <v>24</v>
      </c>
      <c r="B27" s="80">
        <v>12</v>
      </c>
      <c r="C27" s="27" t="s">
        <v>47</v>
      </c>
      <c r="D27" s="89">
        <v>0</v>
      </c>
    </row>
    <row r="28" spans="1:4" ht="17.25" customHeight="1" x14ac:dyDescent="0.2">
      <c r="A28" s="66" t="s">
        <v>23</v>
      </c>
      <c r="B28" s="81">
        <v>13</v>
      </c>
      <c r="C28" s="28" t="s">
        <v>48</v>
      </c>
      <c r="D28" s="89">
        <v>0</v>
      </c>
    </row>
    <row r="29" spans="1:4" ht="15" customHeight="1" x14ac:dyDescent="0.2">
      <c r="A29" s="66" t="s">
        <v>22</v>
      </c>
      <c r="B29" s="81">
        <v>14</v>
      </c>
      <c r="C29" s="28" t="s">
        <v>49</v>
      </c>
      <c r="D29" s="89">
        <v>0</v>
      </c>
    </row>
    <row r="30" spans="1:4" s="25" customFormat="1" ht="15.95" customHeight="1" x14ac:dyDescent="0.25">
      <c r="A30" s="69" t="s">
        <v>21</v>
      </c>
      <c r="B30" s="62">
        <v>15</v>
      </c>
      <c r="C30" s="33" t="s">
        <v>63</v>
      </c>
      <c r="D30" s="35">
        <f>SUM(D26:D29)</f>
        <v>0</v>
      </c>
    </row>
    <row r="31" spans="1:4" s="25" customFormat="1" ht="15.95" customHeight="1" x14ac:dyDescent="0.25">
      <c r="A31" s="69"/>
      <c r="B31" s="62">
        <v>16</v>
      </c>
      <c r="C31" s="50" t="s">
        <v>37</v>
      </c>
      <c r="D31" s="51">
        <f>D30-D26</f>
        <v>0</v>
      </c>
    </row>
    <row r="32" spans="1:4" s="25" customFormat="1" ht="15.95" customHeight="1" x14ac:dyDescent="0.25">
      <c r="A32" s="69"/>
      <c r="B32" s="81"/>
      <c r="C32" s="36"/>
      <c r="D32" s="37"/>
    </row>
    <row r="33" spans="1:4" s="23" customFormat="1" ht="15.95" customHeight="1" x14ac:dyDescent="0.25">
      <c r="A33" s="70"/>
      <c r="B33" s="82"/>
      <c r="C33" s="29" t="s">
        <v>50</v>
      </c>
      <c r="D33" s="38">
        <f>IFERROR(D22/D30,0)</f>
        <v>0</v>
      </c>
    </row>
    <row r="34" spans="1:4" s="23" customFormat="1" ht="15.95" customHeight="1" x14ac:dyDescent="0.25">
      <c r="A34" s="70"/>
      <c r="B34" s="82"/>
      <c r="C34" s="29" t="s">
        <v>51</v>
      </c>
      <c r="D34" s="38">
        <f>IFERROR(D22/D31,0)</f>
        <v>0</v>
      </c>
    </row>
    <row r="35" spans="1:4" ht="15.95" customHeight="1" x14ac:dyDescent="0.2">
      <c r="A35" s="66"/>
      <c r="B35" s="83"/>
      <c r="C35" s="8"/>
      <c r="D35" s="9"/>
    </row>
    <row r="36" spans="1:4" ht="15.95" customHeight="1" x14ac:dyDescent="0.2">
      <c r="A36" s="71" t="s">
        <v>5</v>
      </c>
      <c r="B36" s="62"/>
      <c r="C36" s="52" t="s">
        <v>61</v>
      </c>
      <c r="D36" s="22"/>
    </row>
    <row r="37" spans="1:4" ht="16.5" customHeight="1" x14ac:dyDescent="0.2">
      <c r="A37" s="66" t="s">
        <v>20</v>
      </c>
      <c r="B37" s="80">
        <v>17</v>
      </c>
      <c r="C37" s="242" t="s">
        <v>192</v>
      </c>
      <c r="D37" s="91">
        <v>0</v>
      </c>
    </row>
    <row r="38" spans="1:4" ht="16.5" customHeight="1" x14ac:dyDescent="0.2">
      <c r="A38" s="66"/>
      <c r="B38" s="80">
        <v>18</v>
      </c>
      <c r="C38" s="242" t="s">
        <v>199</v>
      </c>
      <c r="D38" s="91">
        <v>0</v>
      </c>
    </row>
    <row r="39" spans="1:4" ht="16.5" customHeight="1" x14ac:dyDescent="0.2">
      <c r="A39" s="66"/>
      <c r="B39" s="80">
        <v>19</v>
      </c>
      <c r="C39" s="30" t="s">
        <v>53</v>
      </c>
      <c r="D39" s="91">
        <v>0</v>
      </c>
    </row>
    <row r="40" spans="1:4" ht="15.95" customHeight="1" x14ac:dyDescent="0.2">
      <c r="A40" s="66"/>
      <c r="B40" s="80">
        <v>20</v>
      </c>
      <c r="C40" s="242" t="s">
        <v>218</v>
      </c>
      <c r="D40" s="91">
        <v>0</v>
      </c>
    </row>
    <row r="41" spans="1:4" ht="15.95" customHeight="1" x14ac:dyDescent="0.2">
      <c r="A41" s="66"/>
      <c r="B41" s="80">
        <v>21</v>
      </c>
      <c r="C41" s="31" t="s">
        <v>52</v>
      </c>
      <c r="D41" s="91">
        <v>0</v>
      </c>
    </row>
    <row r="42" spans="1:4" ht="15.75" customHeight="1" x14ac:dyDescent="0.2">
      <c r="A42" s="66" t="s">
        <v>18</v>
      </c>
      <c r="B42" s="80">
        <v>22</v>
      </c>
      <c r="C42" s="30" t="s">
        <v>55</v>
      </c>
      <c r="D42" s="91">
        <v>0</v>
      </c>
    </row>
    <row r="43" spans="1:4" ht="15" customHeight="1" x14ac:dyDescent="0.2">
      <c r="A43" s="66" t="s">
        <v>19</v>
      </c>
      <c r="B43" s="80">
        <v>23</v>
      </c>
      <c r="C43" s="30" t="s">
        <v>56</v>
      </c>
      <c r="D43" s="91">
        <v>0</v>
      </c>
    </row>
    <row r="44" spans="1:4" ht="15.95" customHeight="1" x14ac:dyDescent="0.2">
      <c r="A44" s="66"/>
      <c r="B44" s="80">
        <v>24</v>
      </c>
      <c r="C44" s="31" t="s">
        <v>57</v>
      </c>
      <c r="D44" s="91">
        <v>0</v>
      </c>
    </row>
    <row r="45" spans="1:4" ht="15.95" customHeight="1" x14ac:dyDescent="0.2">
      <c r="A45" s="66"/>
      <c r="B45" s="80">
        <v>25</v>
      </c>
      <c r="C45" s="31" t="s">
        <v>58</v>
      </c>
      <c r="D45" s="91">
        <v>0</v>
      </c>
    </row>
    <row r="46" spans="1:4" ht="15.95" customHeight="1" x14ac:dyDescent="0.2">
      <c r="A46" s="66" t="s">
        <v>31</v>
      </c>
      <c r="B46" s="80">
        <v>26</v>
      </c>
      <c r="C46" s="30" t="s">
        <v>54</v>
      </c>
      <c r="D46" s="91">
        <v>0</v>
      </c>
    </row>
    <row r="47" spans="1:4" ht="15.95" customHeight="1" x14ac:dyDescent="0.2">
      <c r="A47" s="66"/>
      <c r="B47" s="80">
        <v>27</v>
      </c>
      <c r="C47" s="30" t="s">
        <v>73</v>
      </c>
      <c r="D47" s="89">
        <v>0</v>
      </c>
    </row>
    <row r="48" spans="1:4" s="34" customFormat="1" ht="15.95" customHeight="1" x14ac:dyDescent="0.25">
      <c r="A48" s="72" t="s">
        <v>17</v>
      </c>
      <c r="B48" s="80">
        <v>28</v>
      </c>
      <c r="C48" s="39" t="s">
        <v>62</v>
      </c>
      <c r="D48" s="40">
        <f>SUM(D37:D47)</f>
        <v>0</v>
      </c>
    </row>
    <row r="49" spans="1:6" s="49" customFormat="1" ht="15.95" customHeight="1" x14ac:dyDescent="0.25">
      <c r="A49" s="73"/>
      <c r="B49" s="84"/>
      <c r="C49" s="47"/>
      <c r="D49" s="48"/>
    </row>
    <row r="50" spans="1:6" ht="15.95" customHeight="1" x14ac:dyDescent="0.25">
      <c r="A50" s="71"/>
      <c r="B50" s="85"/>
      <c r="C50" s="5" t="s">
        <v>59</v>
      </c>
      <c r="D50" s="41" t="e">
        <f>IFERROR(D22/(D30+D48),#REF!)</f>
        <v>#REF!</v>
      </c>
      <c r="F50" s="3"/>
    </row>
    <row r="51" spans="1:6" ht="15" customHeight="1" x14ac:dyDescent="0.25">
      <c r="A51" s="71"/>
      <c r="B51" s="85"/>
      <c r="C51" s="5" t="s">
        <v>60</v>
      </c>
      <c r="D51" s="41" t="e">
        <f>IF(D22/(D31+D48)&gt;20,0,D22/(D31+D48))</f>
        <v>#DIV/0!</v>
      </c>
      <c r="F51" s="3"/>
    </row>
    <row r="52" spans="1:6" ht="15" customHeight="1" x14ac:dyDescent="0.25">
      <c r="A52" s="71"/>
      <c r="B52" s="80"/>
      <c r="C52" s="4"/>
      <c r="D52" s="42"/>
      <c r="F52" s="3"/>
    </row>
    <row r="53" spans="1:6" ht="15.95" customHeight="1" x14ac:dyDescent="0.2">
      <c r="A53" s="71" t="s">
        <v>6</v>
      </c>
      <c r="B53" s="62"/>
      <c r="C53" s="52" t="s">
        <v>2</v>
      </c>
      <c r="D53" s="43"/>
      <c r="F53" s="3"/>
    </row>
    <row r="54" spans="1:6" ht="15.95" customHeight="1" x14ac:dyDescent="0.2">
      <c r="A54" s="66" t="s">
        <v>9</v>
      </c>
      <c r="B54" s="83">
        <v>29</v>
      </c>
      <c r="C54" s="32" t="s">
        <v>64</v>
      </c>
      <c r="D54" s="91">
        <v>0</v>
      </c>
    </row>
    <row r="55" spans="1:6" ht="15.95" customHeight="1" x14ac:dyDescent="0.2">
      <c r="A55" s="66"/>
      <c r="B55" s="83">
        <v>30</v>
      </c>
      <c r="C55" s="32" t="s">
        <v>193</v>
      </c>
      <c r="D55" s="91">
        <v>0</v>
      </c>
    </row>
    <row r="56" spans="1:6" ht="15.95" customHeight="1" x14ac:dyDescent="0.2">
      <c r="A56" s="66"/>
      <c r="B56" s="83">
        <v>31</v>
      </c>
      <c r="C56" s="32" t="s">
        <v>65</v>
      </c>
      <c r="D56" s="92">
        <v>0</v>
      </c>
    </row>
    <row r="57" spans="1:6" ht="15.95" customHeight="1" x14ac:dyDescent="0.2">
      <c r="A57" s="66"/>
      <c r="B57" s="83">
        <v>32</v>
      </c>
      <c r="C57" s="32" t="s">
        <v>66</v>
      </c>
      <c r="D57" s="92">
        <v>0</v>
      </c>
    </row>
    <row r="58" spans="1:6" ht="15.95" customHeight="1" x14ac:dyDescent="0.2">
      <c r="A58" s="66" t="s">
        <v>10</v>
      </c>
      <c r="B58" s="83">
        <v>33</v>
      </c>
      <c r="C58" s="32" t="s">
        <v>74</v>
      </c>
      <c r="D58" s="91">
        <v>0</v>
      </c>
    </row>
    <row r="59" spans="1:6" ht="15.75" customHeight="1" x14ac:dyDescent="0.2">
      <c r="A59" s="66" t="s">
        <v>11</v>
      </c>
      <c r="B59" s="83">
        <v>34</v>
      </c>
      <c r="C59" s="32" t="s">
        <v>67</v>
      </c>
      <c r="D59" s="91">
        <v>0</v>
      </c>
    </row>
    <row r="60" spans="1:6" ht="15.95" customHeight="1" x14ac:dyDescent="0.2">
      <c r="A60" s="66" t="s">
        <v>12</v>
      </c>
      <c r="B60" s="83">
        <v>35</v>
      </c>
      <c r="C60" s="30" t="s">
        <v>68</v>
      </c>
      <c r="D60" s="91">
        <v>0</v>
      </c>
    </row>
    <row r="61" spans="1:6" ht="15.95" customHeight="1" x14ac:dyDescent="0.2">
      <c r="A61" s="66" t="s">
        <v>16</v>
      </c>
      <c r="B61" s="83">
        <v>36</v>
      </c>
      <c r="C61" s="30" t="s">
        <v>30</v>
      </c>
      <c r="D61" s="91">
        <v>0</v>
      </c>
    </row>
    <row r="62" spans="1:6" ht="15.95" customHeight="1" x14ac:dyDescent="0.2">
      <c r="A62" s="66" t="s">
        <v>13</v>
      </c>
      <c r="B62" s="83">
        <v>37</v>
      </c>
      <c r="C62" s="242" t="s">
        <v>200</v>
      </c>
      <c r="D62" s="91">
        <v>0</v>
      </c>
    </row>
    <row r="63" spans="1:6" ht="15.95" customHeight="1" x14ac:dyDescent="0.2">
      <c r="A63" s="66"/>
      <c r="B63" s="83">
        <v>38</v>
      </c>
      <c r="C63" s="242" t="s">
        <v>201</v>
      </c>
      <c r="D63" s="91">
        <v>0</v>
      </c>
    </row>
    <row r="64" spans="1:6" ht="15.95" customHeight="1" x14ac:dyDescent="0.2">
      <c r="A64" s="66" t="s">
        <v>14</v>
      </c>
      <c r="B64" s="83">
        <v>39</v>
      </c>
      <c r="C64" s="30" t="s">
        <v>7</v>
      </c>
      <c r="D64" s="91">
        <v>0</v>
      </c>
    </row>
    <row r="65" spans="1:4" ht="15.75" customHeight="1" x14ac:dyDescent="0.2">
      <c r="A65" s="66" t="s">
        <v>15</v>
      </c>
      <c r="B65" s="83">
        <v>40</v>
      </c>
      <c r="C65" s="30" t="s">
        <v>69</v>
      </c>
      <c r="D65" s="91">
        <v>0</v>
      </c>
    </row>
    <row r="66" spans="1:4" ht="15.95" customHeight="1" x14ac:dyDescent="0.2">
      <c r="A66" s="66"/>
      <c r="B66" s="83">
        <v>41</v>
      </c>
      <c r="C66" s="30" t="s">
        <v>70</v>
      </c>
      <c r="D66" s="91">
        <v>0</v>
      </c>
    </row>
    <row r="67" spans="1:4" ht="18" customHeight="1" x14ac:dyDescent="0.2">
      <c r="A67" s="66" t="s">
        <v>29</v>
      </c>
      <c r="B67" s="83">
        <v>42</v>
      </c>
      <c r="C67" s="242" t="s">
        <v>198</v>
      </c>
      <c r="D67" s="91">
        <v>0</v>
      </c>
    </row>
    <row r="68" spans="1:4" ht="15.95" customHeight="1" x14ac:dyDescent="0.2">
      <c r="A68" s="66"/>
      <c r="B68" s="83">
        <v>43</v>
      </c>
      <c r="C68" s="53" t="s">
        <v>75</v>
      </c>
      <c r="D68" s="91">
        <v>0</v>
      </c>
    </row>
    <row r="69" spans="1:4" ht="15.95" customHeight="1" x14ac:dyDescent="0.25">
      <c r="A69" s="66" t="s">
        <v>32</v>
      </c>
      <c r="B69" s="83">
        <v>44</v>
      </c>
      <c r="C69" s="39" t="s">
        <v>3</v>
      </c>
      <c r="D69" s="44">
        <f>SUM(D54:D67)</f>
        <v>0</v>
      </c>
    </row>
    <row r="70" spans="1:4" s="1" customFormat="1" ht="15.95" customHeight="1" x14ac:dyDescent="0.2">
      <c r="A70" s="68"/>
      <c r="B70" s="80"/>
      <c r="C70" s="6"/>
      <c r="D70" s="10"/>
    </row>
    <row r="71" spans="1:4" ht="15.95" customHeight="1" x14ac:dyDescent="0.25">
      <c r="A71" s="71" t="s">
        <v>8</v>
      </c>
      <c r="B71" s="62">
        <v>45</v>
      </c>
      <c r="C71" s="57" t="s">
        <v>0</v>
      </c>
      <c r="D71" s="45">
        <f>D30+D48+D69</f>
        <v>0</v>
      </c>
    </row>
    <row r="72" spans="1:4" ht="15.95" customHeight="1" x14ac:dyDescent="0.25">
      <c r="A72" s="54"/>
      <c r="B72" s="63"/>
      <c r="C72" s="55"/>
      <c r="D72" s="56"/>
    </row>
    <row r="73" spans="1:4" ht="15.95" customHeight="1" x14ac:dyDescent="0.2">
      <c r="A73" s="7"/>
      <c r="C73" s="7"/>
      <c r="D73" s="11"/>
    </row>
    <row r="74" spans="1:4" ht="15.95" customHeight="1" x14ac:dyDescent="0.25">
      <c r="A74" s="17"/>
      <c r="B74" s="64"/>
      <c r="C74" s="16" t="s">
        <v>35</v>
      </c>
      <c r="D74" s="46" t="e">
        <f>D22/D71</f>
        <v>#DIV/0!</v>
      </c>
    </row>
    <row r="75" spans="1:4" ht="15.95" customHeight="1" x14ac:dyDescent="0.25">
      <c r="A75" s="17"/>
      <c r="B75" s="64"/>
      <c r="C75" s="16" t="s">
        <v>34</v>
      </c>
      <c r="D75" s="46" t="e">
        <f>D22/(D71-D26)</f>
        <v>#DIV/0!</v>
      </c>
    </row>
    <row r="82" spans="4:4" x14ac:dyDescent="0.2">
      <c r="D82" s="15"/>
    </row>
  </sheetData>
  <pageMargins left="0.70866141732283472" right="0.70866141732283472" top="0.74803149606299213" bottom="0.74803149606299213" header="0.31496062992125984" footer="0.31496062992125984"/>
  <pageSetup paperSize="9" scale="62"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F82"/>
  <sheetViews>
    <sheetView view="pageBreakPreview" topLeftCell="B1" zoomScale="130" zoomScaleNormal="90" zoomScaleSheetLayoutView="130" workbookViewId="0">
      <pane xSplit="1" ySplit="7" topLeftCell="C8" activePane="bottomRight" state="frozen"/>
      <selection activeCell="K13" sqref="K13"/>
      <selection pane="topRight" activeCell="K13" sqref="K13"/>
      <selection pane="bottomLeft" activeCell="K13" sqref="K13"/>
      <selection pane="bottomRight" activeCell="K13" sqref="K13"/>
    </sheetView>
  </sheetViews>
  <sheetFormatPr defaultRowHeight="15" x14ac:dyDescent="0.2"/>
  <cols>
    <col min="1" max="1" width="5.5703125" customWidth="1"/>
    <col min="2" max="2" width="3.7109375" style="34" customWidth="1"/>
    <col min="3" max="3" width="58.140625" customWidth="1"/>
    <col min="4" max="4" width="27.28515625" customWidth="1"/>
  </cols>
  <sheetData>
    <row r="1" spans="1:4" ht="18" x14ac:dyDescent="0.25">
      <c r="C1" s="19" t="s">
        <v>190</v>
      </c>
      <c r="D1" s="97" t="s">
        <v>88</v>
      </c>
    </row>
    <row r="2" spans="1:4" ht="18" x14ac:dyDescent="0.25">
      <c r="C2" s="19" t="s">
        <v>79</v>
      </c>
    </row>
    <row r="3" spans="1:4" ht="15.75" x14ac:dyDescent="0.2">
      <c r="A3" s="65"/>
      <c r="B3" s="59"/>
      <c r="C3" s="74" t="s">
        <v>41</v>
      </c>
      <c r="D3" s="2"/>
    </row>
    <row r="4" spans="1:4" ht="15.75" x14ac:dyDescent="0.2">
      <c r="A4" s="65"/>
      <c r="B4" s="59"/>
      <c r="C4" s="93" t="s">
        <v>84</v>
      </c>
      <c r="D4" s="86"/>
    </row>
    <row r="5" spans="1:4" ht="15.75" x14ac:dyDescent="0.2">
      <c r="A5" s="65"/>
      <c r="B5" s="59"/>
      <c r="C5" s="74" t="s">
        <v>80</v>
      </c>
      <c r="D5" s="87" t="s">
        <v>85</v>
      </c>
    </row>
    <row r="6" spans="1:4" ht="15.75" x14ac:dyDescent="0.2">
      <c r="A6" s="65"/>
      <c r="B6" s="59"/>
      <c r="C6" s="74" t="s">
        <v>81</v>
      </c>
      <c r="D6" s="87" t="s">
        <v>86</v>
      </c>
    </row>
    <row r="7" spans="1:4" ht="18.75" customHeight="1" x14ac:dyDescent="0.2">
      <c r="A7" s="65"/>
      <c r="B7" s="59"/>
      <c r="C7" s="74" t="s">
        <v>83</v>
      </c>
      <c r="D7" s="94" t="s">
        <v>87</v>
      </c>
    </row>
    <row r="8" spans="1:4" ht="18.75" customHeight="1" x14ac:dyDescent="0.2">
      <c r="A8" s="65"/>
      <c r="B8" s="59"/>
      <c r="C8" s="74" t="s">
        <v>82</v>
      </c>
      <c r="D8" s="95">
        <v>42158</v>
      </c>
    </row>
    <row r="9" spans="1:4" ht="18.75" customHeight="1" x14ac:dyDescent="0.2">
      <c r="A9" s="65"/>
      <c r="B9" s="59"/>
      <c r="C9" s="75"/>
      <c r="D9" s="21"/>
    </row>
    <row r="10" spans="1:4" ht="15.95" customHeight="1" x14ac:dyDescent="0.2">
      <c r="A10" s="66"/>
      <c r="B10" s="58"/>
      <c r="C10" s="76"/>
      <c r="D10" s="20"/>
    </row>
    <row r="11" spans="1:4" ht="15.75" x14ac:dyDescent="0.2">
      <c r="B11" s="60"/>
      <c r="C11" s="77" t="s">
        <v>40</v>
      </c>
    </row>
    <row r="12" spans="1:4" s="7" customFormat="1" ht="15.95" customHeight="1" x14ac:dyDescent="0.2">
      <c r="A12" s="66" t="s">
        <v>27</v>
      </c>
      <c r="B12" s="58">
        <v>1</v>
      </c>
      <c r="C12" s="78" t="s">
        <v>42</v>
      </c>
      <c r="D12" s="96">
        <f>SUM(D13:D15)</f>
        <v>174000</v>
      </c>
    </row>
    <row r="13" spans="1:4" ht="15.95" customHeight="1" x14ac:dyDescent="0.2">
      <c r="A13" s="66"/>
      <c r="B13" s="58">
        <v>2</v>
      </c>
      <c r="C13" s="79" t="s">
        <v>76</v>
      </c>
      <c r="D13" s="90">
        <v>146000</v>
      </c>
    </row>
    <row r="14" spans="1:4" ht="15.95" customHeight="1" x14ac:dyDescent="0.2">
      <c r="A14" s="66"/>
      <c r="B14" s="58">
        <v>3</v>
      </c>
      <c r="C14" s="79" t="s">
        <v>77</v>
      </c>
      <c r="D14" s="90">
        <v>28000</v>
      </c>
    </row>
    <row r="15" spans="1:4" ht="15.95" customHeight="1" x14ac:dyDescent="0.2">
      <c r="A15" s="66"/>
      <c r="B15" s="58">
        <v>4</v>
      </c>
      <c r="C15" s="79" t="s">
        <v>78</v>
      </c>
      <c r="D15" s="90">
        <v>0</v>
      </c>
    </row>
    <row r="16" spans="1:4" s="7" customFormat="1" ht="15.95" customHeight="1" x14ac:dyDescent="0.2">
      <c r="A16" s="66" t="s">
        <v>28</v>
      </c>
      <c r="B16" s="58">
        <v>5</v>
      </c>
      <c r="C16" s="78" t="s">
        <v>1</v>
      </c>
      <c r="D16" s="89">
        <v>136000</v>
      </c>
    </row>
    <row r="17" spans="1:4" s="7" customFormat="1" ht="15.95" customHeight="1" x14ac:dyDescent="0.2">
      <c r="A17" s="66"/>
      <c r="B17" s="58">
        <v>6</v>
      </c>
      <c r="C17" s="78" t="s">
        <v>196</v>
      </c>
      <c r="D17" s="89">
        <v>23000</v>
      </c>
    </row>
    <row r="18" spans="1:4" s="7" customFormat="1" ht="15.95" customHeight="1" x14ac:dyDescent="0.2">
      <c r="A18" s="66"/>
      <c r="B18" s="58">
        <v>7</v>
      </c>
      <c r="C18" s="78" t="s">
        <v>197</v>
      </c>
      <c r="D18" s="89">
        <v>43000</v>
      </c>
    </row>
    <row r="19" spans="1:4" ht="18" customHeight="1" x14ac:dyDescent="0.2">
      <c r="A19" s="66" t="s">
        <v>26</v>
      </c>
      <c r="B19" s="58">
        <v>8</v>
      </c>
      <c r="C19" s="78" t="s">
        <v>43</v>
      </c>
      <c r="D19" s="89">
        <v>1000</v>
      </c>
    </row>
    <row r="20" spans="1:4" ht="15.95" customHeight="1" x14ac:dyDescent="0.2">
      <c r="A20" s="66"/>
      <c r="B20" s="58">
        <v>9</v>
      </c>
      <c r="C20" s="78" t="s">
        <v>38</v>
      </c>
      <c r="D20" s="89">
        <v>1000</v>
      </c>
    </row>
    <row r="21" spans="1:4" ht="15.95" customHeight="1" x14ac:dyDescent="0.2">
      <c r="A21" s="66"/>
      <c r="B21" s="58"/>
      <c r="C21" s="78"/>
      <c r="D21" s="18"/>
    </row>
    <row r="22" spans="1:4" s="25" customFormat="1" ht="15.95" customHeight="1" x14ac:dyDescent="0.25">
      <c r="A22" s="67" t="s">
        <v>4</v>
      </c>
      <c r="B22" s="60">
        <v>10</v>
      </c>
      <c r="C22" s="77" t="s">
        <v>72</v>
      </c>
      <c r="D22" s="24">
        <f>SUM(D12:D12,D16:D20)</f>
        <v>378000</v>
      </c>
    </row>
    <row r="23" spans="1:4" ht="15.95" customHeight="1" x14ac:dyDescent="0.2">
      <c r="A23" s="66"/>
      <c r="B23" s="58"/>
      <c r="C23" s="76"/>
      <c r="D23" s="20"/>
    </row>
    <row r="24" spans="1:4" ht="15.95" customHeight="1" x14ac:dyDescent="0.2">
      <c r="A24" s="66"/>
      <c r="B24" s="60"/>
      <c r="C24" s="77" t="s">
        <v>45</v>
      </c>
      <c r="D24" s="13"/>
    </row>
    <row r="25" spans="1:4" ht="15.95" customHeight="1" x14ac:dyDescent="0.2">
      <c r="A25" s="66"/>
      <c r="B25" s="61"/>
      <c r="C25" s="33" t="s">
        <v>44</v>
      </c>
      <c r="D25" s="14"/>
    </row>
    <row r="26" spans="1:4" s="1" customFormat="1" ht="15.95" customHeight="1" x14ac:dyDescent="0.2">
      <c r="A26" s="68" t="s">
        <v>25</v>
      </c>
      <c r="B26" s="80">
        <v>11</v>
      </c>
      <c r="C26" s="26" t="s">
        <v>46</v>
      </c>
      <c r="D26" s="89">
        <v>60000</v>
      </c>
    </row>
    <row r="27" spans="1:4" s="1" customFormat="1" ht="17.25" customHeight="1" x14ac:dyDescent="0.2">
      <c r="A27" s="68" t="s">
        <v>24</v>
      </c>
      <c r="B27" s="80">
        <v>12</v>
      </c>
      <c r="C27" s="27" t="s">
        <v>47</v>
      </c>
      <c r="D27" s="89">
        <v>140000</v>
      </c>
    </row>
    <row r="28" spans="1:4" ht="17.25" customHeight="1" x14ac:dyDescent="0.2">
      <c r="A28" s="66" t="s">
        <v>23</v>
      </c>
      <c r="B28" s="81">
        <v>13</v>
      </c>
      <c r="C28" s="28" t="s">
        <v>48</v>
      </c>
      <c r="D28" s="89">
        <v>22000</v>
      </c>
    </row>
    <row r="29" spans="1:4" ht="15" customHeight="1" x14ac:dyDescent="0.2">
      <c r="A29" s="66" t="s">
        <v>22</v>
      </c>
      <c r="B29" s="81">
        <v>14</v>
      </c>
      <c r="C29" s="28" t="s">
        <v>49</v>
      </c>
      <c r="D29" s="89">
        <v>750</v>
      </c>
    </row>
    <row r="30" spans="1:4" s="25" customFormat="1" ht="15.95" customHeight="1" x14ac:dyDescent="0.25">
      <c r="A30" s="69" t="s">
        <v>21</v>
      </c>
      <c r="B30" s="62">
        <v>15</v>
      </c>
      <c r="C30" s="33" t="s">
        <v>63</v>
      </c>
      <c r="D30" s="35">
        <f>SUM(D26:D29)</f>
        <v>222750</v>
      </c>
    </row>
    <row r="31" spans="1:4" s="25" customFormat="1" ht="15.95" customHeight="1" x14ac:dyDescent="0.25">
      <c r="A31" s="69"/>
      <c r="B31" s="62">
        <v>16</v>
      </c>
      <c r="C31" s="50" t="s">
        <v>37</v>
      </c>
      <c r="D31" s="51">
        <f>D30-D26</f>
        <v>162750</v>
      </c>
    </row>
    <row r="32" spans="1:4" s="25" customFormat="1" ht="15.95" customHeight="1" x14ac:dyDescent="0.25">
      <c r="A32" s="69"/>
      <c r="B32" s="81"/>
      <c r="C32" s="36"/>
      <c r="D32" s="37"/>
    </row>
    <row r="33" spans="1:4" s="23" customFormat="1" ht="15.95" customHeight="1" x14ac:dyDescent="0.25">
      <c r="A33" s="70"/>
      <c r="B33" s="82"/>
      <c r="C33" s="29" t="s">
        <v>50</v>
      </c>
      <c r="D33" s="38">
        <f>IFERROR(D22/D30,0)</f>
        <v>1.696969696969697</v>
      </c>
    </row>
    <row r="34" spans="1:4" s="23" customFormat="1" ht="15.95" customHeight="1" x14ac:dyDescent="0.25">
      <c r="A34" s="70"/>
      <c r="B34" s="82"/>
      <c r="C34" s="29" t="s">
        <v>51</v>
      </c>
      <c r="D34" s="38">
        <f>IFERROR(D22/D31,0)</f>
        <v>2.3225806451612905</v>
      </c>
    </row>
    <row r="35" spans="1:4" ht="15.95" customHeight="1" x14ac:dyDescent="0.2">
      <c r="A35" s="66"/>
      <c r="B35" s="83"/>
      <c r="C35" s="8"/>
      <c r="D35" s="9"/>
    </row>
    <row r="36" spans="1:4" ht="15.95" customHeight="1" x14ac:dyDescent="0.2">
      <c r="A36" s="71" t="s">
        <v>5</v>
      </c>
      <c r="B36" s="62"/>
      <c r="C36" s="52" t="s">
        <v>61</v>
      </c>
      <c r="D36" s="22"/>
    </row>
    <row r="37" spans="1:4" ht="16.5" customHeight="1" x14ac:dyDescent="0.2">
      <c r="A37" s="66" t="s">
        <v>20</v>
      </c>
      <c r="B37" s="80">
        <v>17</v>
      </c>
      <c r="C37" s="242" t="s">
        <v>192</v>
      </c>
      <c r="D37" s="91">
        <v>20000</v>
      </c>
    </row>
    <row r="38" spans="1:4" ht="16.5" customHeight="1" x14ac:dyDescent="0.2">
      <c r="A38" s="66"/>
      <c r="B38" s="80">
        <v>18</v>
      </c>
      <c r="C38" s="242" t="s">
        <v>191</v>
      </c>
      <c r="D38" s="91">
        <v>0</v>
      </c>
    </row>
    <row r="39" spans="1:4" ht="16.5" customHeight="1" x14ac:dyDescent="0.2">
      <c r="A39" s="66"/>
      <c r="B39" s="80">
        <v>19</v>
      </c>
      <c r="C39" s="53" t="s">
        <v>53</v>
      </c>
      <c r="D39" s="91">
        <v>0</v>
      </c>
    </row>
    <row r="40" spans="1:4" ht="15.95" customHeight="1" x14ac:dyDescent="0.2">
      <c r="A40" s="66"/>
      <c r="B40" s="80">
        <v>20</v>
      </c>
      <c r="C40" s="242" t="s">
        <v>218</v>
      </c>
      <c r="D40" s="91">
        <v>9500</v>
      </c>
    </row>
    <row r="41" spans="1:4" ht="15.95" customHeight="1" x14ac:dyDescent="0.2">
      <c r="A41" s="66"/>
      <c r="B41" s="80">
        <v>21</v>
      </c>
      <c r="C41" s="31" t="s">
        <v>52</v>
      </c>
      <c r="D41" s="91">
        <v>3000</v>
      </c>
    </row>
    <row r="42" spans="1:4" ht="15.75" customHeight="1" x14ac:dyDescent="0.2">
      <c r="A42" s="66" t="s">
        <v>18</v>
      </c>
      <c r="B42" s="80">
        <v>22</v>
      </c>
      <c r="C42" s="53" t="s">
        <v>55</v>
      </c>
      <c r="D42" s="91">
        <v>18000</v>
      </c>
    </row>
    <row r="43" spans="1:4" ht="15" customHeight="1" x14ac:dyDescent="0.2">
      <c r="A43" s="66" t="s">
        <v>19</v>
      </c>
      <c r="B43" s="80">
        <v>23</v>
      </c>
      <c r="C43" s="53" t="s">
        <v>56</v>
      </c>
      <c r="D43" s="91">
        <v>0</v>
      </c>
    </row>
    <row r="44" spans="1:4" ht="15.95" customHeight="1" x14ac:dyDescent="0.2">
      <c r="A44" s="66"/>
      <c r="B44" s="80">
        <v>24</v>
      </c>
      <c r="C44" s="31" t="s">
        <v>57</v>
      </c>
      <c r="D44" s="91">
        <v>1000</v>
      </c>
    </row>
    <row r="45" spans="1:4" ht="15.95" customHeight="1" x14ac:dyDescent="0.2">
      <c r="A45" s="66"/>
      <c r="B45" s="80">
        <v>25</v>
      </c>
      <c r="C45" s="31" t="s">
        <v>58</v>
      </c>
      <c r="D45" s="91">
        <v>500</v>
      </c>
    </row>
    <row r="46" spans="1:4" ht="15.95" customHeight="1" x14ac:dyDescent="0.2">
      <c r="A46" s="66" t="s">
        <v>31</v>
      </c>
      <c r="B46" s="80">
        <v>26</v>
      </c>
      <c r="C46" s="53" t="s">
        <v>54</v>
      </c>
      <c r="D46" s="91">
        <v>22000</v>
      </c>
    </row>
    <row r="47" spans="1:4" ht="15.95" customHeight="1" x14ac:dyDescent="0.2">
      <c r="A47" s="66"/>
      <c r="B47" s="80">
        <v>27</v>
      </c>
      <c r="C47" s="53" t="s">
        <v>73</v>
      </c>
      <c r="D47" s="89">
        <v>0</v>
      </c>
    </row>
    <row r="48" spans="1:4" s="34" customFormat="1" ht="15.95" customHeight="1" x14ac:dyDescent="0.25">
      <c r="A48" s="72" t="s">
        <v>17</v>
      </c>
      <c r="B48" s="80">
        <v>28</v>
      </c>
      <c r="C48" s="39" t="s">
        <v>62</v>
      </c>
      <c r="D48" s="40">
        <f>SUM(D37:D47)</f>
        <v>74000</v>
      </c>
    </row>
    <row r="49" spans="1:6" s="49" customFormat="1" ht="15.95" customHeight="1" x14ac:dyDescent="0.25">
      <c r="A49" s="73"/>
      <c r="B49" s="84"/>
      <c r="C49" s="47"/>
      <c r="D49" s="48"/>
    </row>
    <row r="50" spans="1:6" ht="15.95" customHeight="1" x14ac:dyDescent="0.25">
      <c r="A50" s="71"/>
      <c r="B50" s="85"/>
      <c r="C50" s="5" t="s">
        <v>59</v>
      </c>
      <c r="D50" s="41">
        <f>IFERROR(D22/(D30+D48),#REF!)</f>
        <v>1.2737994945240101</v>
      </c>
      <c r="F50" s="3"/>
    </row>
    <row r="51" spans="1:6" ht="15" customHeight="1" x14ac:dyDescent="0.25">
      <c r="A51" s="71"/>
      <c r="B51" s="85"/>
      <c r="C51" s="5" t="s">
        <v>60</v>
      </c>
      <c r="D51" s="41">
        <f>IF(D22/(D31+D48)&gt;20,0,D22/(D31+D48))</f>
        <v>1.5966209081309397</v>
      </c>
      <c r="F51" s="3"/>
    </row>
    <row r="52" spans="1:6" ht="15" customHeight="1" x14ac:dyDescent="0.25">
      <c r="A52" s="71"/>
      <c r="B52" s="80"/>
      <c r="C52" s="4"/>
      <c r="D52" s="42"/>
      <c r="F52" s="3"/>
    </row>
    <row r="53" spans="1:6" ht="15.95" customHeight="1" x14ac:dyDescent="0.2">
      <c r="A53" s="71" t="s">
        <v>6</v>
      </c>
      <c r="B53" s="62"/>
      <c r="C53" s="52" t="s">
        <v>2</v>
      </c>
      <c r="D53" s="43"/>
      <c r="F53" s="3"/>
    </row>
    <row r="54" spans="1:6" ht="15.95" customHeight="1" x14ac:dyDescent="0.2">
      <c r="A54" s="66" t="s">
        <v>9</v>
      </c>
      <c r="B54" s="83">
        <v>29</v>
      </c>
      <c r="C54" s="32" t="s">
        <v>64</v>
      </c>
      <c r="D54" s="91">
        <v>6000</v>
      </c>
    </row>
    <row r="55" spans="1:6" ht="15.95" customHeight="1" x14ac:dyDescent="0.2">
      <c r="A55" s="66"/>
      <c r="B55" s="83">
        <v>30</v>
      </c>
      <c r="C55" s="32" t="s">
        <v>193</v>
      </c>
      <c r="D55" s="91">
        <v>2000</v>
      </c>
    </row>
    <row r="56" spans="1:6" ht="15.95" customHeight="1" x14ac:dyDescent="0.2">
      <c r="A56" s="66"/>
      <c r="B56" s="83">
        <v>31</v>
      </c>
      <c r="C56" s="32" t="s">
        <v>65</v>
      </c>
      <c r="D56" s="92">
        <v>2000</v>
      </c>
    </row>
    <row r="57" spans="1:6" ht="15.95" customHeight="1" x14ac:dyDescent="0.2">
      <c r="A57" s="66"/>
      <c r="B57" s="83">
        <v>32</v>
      </c>
      <c r="C57" s="32" t="s">
        <v>66</v>
      </c>
      <c r="D57" s="92">
        <v>1250</v>
      </c>
    </row>
    <row r="58" spans="1:6" ht="15.95" customHeight="1" x14ac:dyDescent="0.2">
      <c r="A58" s="66" t="s">
        <v>10</v>
      </c>
      <c r="B58" s="83">
        <v>33</v>
      </c>
      <c r="C58" s="32" t="s">
        <v>74</v>
      </c>
      <c r="D58" s="91">
        <v>15000</v>
      </c>
    </row>
    <row r="59" spans="1:6" ht="15.75" customHeight="1" x14ac:dyDescent="0.2">
      <c r="A59" s="66" t="s">
        <v>11</v>
      </c>
      <c r="B59" s="83">
        <v>34</v>
      </c>
      <c r="C59" s="32" t="s">
        <v>67</v>
      </c>
      <c r="D59" s="91">
        <v>9000</v>
      </c>
    </row>
    <row r="60" spans="1:6" ht="15.95" customHeight="1" x14ac:dyDescent="0.2">
      <c r="A60" s="66" t="s">
        <v>12</v>
      </c>
      <c r="B60" s="83">
        <v>35</v>
      </c>
      <c r="C60" s="53" t="s">
        <v>68</v>
      </c>
      <c r="D60" s="91">
        <v>4000</v>
      </c>
    </row>
    <row r="61" spans="1:6" ht="15.95" customHeight="1" x14ac:dyDescent="0.2">
      <c r="A61" s="66" t="s">
        <v>16</v>
      </c>
      <c r="B61" s="83">
        <v>36</v>
      </c>
      <c r="C61" s="53" t="s">
        <v>30</v>
      </c>
      <c r="D61" s="91">
        <v>10000</v>
      </c>
    </row>
    <row r="62" spans="1:6" ht="15.95" customHeight="1" x14ac:dyDescent="0.2">
      <c r="A62" s="66" t="s">
        <v>13</v>
      </c>
      <c r="B62" s="83">
        <v>37</v>
      </c>
      <c r="C62" s="242" t="s">
        <v>194</v>
      </c>
      <c r="D62" s="91">
        <v>1000</v>
      </c>
    </row>
    <row r="63" spans="1:6" ht="15.95" customHeight="1" x14ac:dyDescent="0.2">
      <c r="A63" s="66"/>
      <c r="B63" s="83">
        <v>38</v>
      </c>
      <c r="C63" s="242" t="s">
        <v>195</v>
      </c>
      <c r="D63" s="91">
        <v>2500</v>
      </c>
    </row>
    <row r="64" spans="1:6" ht="15.95" customHeight="1" x14ac:dyDescent="0.2">
      <c r="A64" s="66" t="s">
        <v>14</v>
      </c>
      <c r="B64" s="83">
        <v>39</v>
      </c>
      <c r="C64" s="53" t="s">
        <v>7</v>
      </c>
      <c r="D64" s="91">
        <v>0</v>
      </c>
    </row>
    <row r="65" spans="1:4" ht="15.75" customHeight="1" x14ac:dyDescent="0.2">
      <c r="A65" s="66" t="s">
        <v>15</v>
      </c>
      <c r="B65" s="83">
        <v>40</v>
      </c>
      <c r="C65" s="53" t="s">
        <v>69</v>
      </c>
      <c r="D65" s="91">
        <v>750</v>
      </c>
    </row>
    <row r="66" spans="1:4" ht="15.95" customHeight="1" x14ac:dyDescent="0.2">
      <c r="A66" s="66"/>
      <c r="B66" s="83">
        <v>41</v>
      </c>
      <c r="C66" s="53" t="s">
        <v>70</v>
      </c>
      <c r="D66" s="91">
        <v>600</v>
      </c>
    </row>
    <row r="67" spans="1:4" ht="18" customHeight="1" x14ac:dyDescent="0.2">
      <c r="A67" s="66" t="s">
        <v>29</v>
      </c>
      <c r="B67" s="83">
        <v>42</v>
      </c>
      <c r="C67" s="242" t="s">
        <v>198</v>
      </c>
      <c r="D67" s="91">
        <v>1000</v>
      </c>
    </row>
    <row r="68" spans="1:4" ht="15.95" customHeight="1" x14ac:dyDescent="0.2">
      <c r="A68" s="66"/>
      <c r="B68" s="83">
        <v>43</v>
      </c>
      <c r="C68" s="53" t="s">
        <v>75</v>
      </c>
      <c r="D68" s="91">
        <v>0</v>
      </c>
    </row>
    <row r="69" spans="1:4" ht="15.95" customHeight="1" x14ac:dyDescent="0.25">
      <c r="A69" s="66" t="s">
        <v>32</v>
      </c>
      <c r="B69" s="83">
        <v>44</v>
      </c>
      <c r="C69" s="39" t="s">
        <v>3</v>
      </c>
      <c r="D69" s="44">
        <f>SUM(D54:D67)</f>
        <v>55100</v>
      </c>
    </row>
    <row r="70" spans="1:4" s="1" customFormat="1" ht="15.95" customHeight="1" x14ac:dyDescent="0.2">
      <c r="A70" s="68"/>
      <c r="B70" s="80"/>
      <c r="C70" s="6"/>
      <c r="D70" s="10"/>
    </row>
    <row r="71" spans="1:4" ht="15.95" customHeight="1" x14ac:dyDescent="0.25">
      <c r="A71" s="71" t="s">
        <v>8</v>
      </c>
      <c r="B71" s="62">
        <v>45</v>
      </c>
      <c r="C71" s="57" t="s">
        <v>0</v>
      </c>
      <c r="D71" s="45">
        <f>D30+D48+D69</f>
        <v>351850</v>
      </c>
    </row>
    <row r="72" spans="1:4" ht="15.95" customHeight="1" x14ac:dyDescent="0.25">
      <c r="A72" s="54"/>
      <c r="B72" s="63"/>
      <c r="C72" s="55"/>
      <c r="D72" s="56"/>
    </row>
    <row r="73" spans="1:4" ht="15.95" customHeight="1" x14ac:dyDescent="0.2">
      <c r="A73" s="7"/>
      <c r="C73" s="7"/>
      <c r="D73" s="11"/>
    </row>
    <row r="74" spans="1:4" ht="15.95" customHeight="1" x14ac:dyDescent="0.25">
      <c r="A74" s="17"/>
      <c r="B74" s="64"/>
      <c r="C74" s="16" t="s">
        <v>35</v>
      </c>
      <c r="D74" s="46">
        <f>D22/D71</f>
        <v>1.0743214437970725</v>
      </c>
    </row>
    <row r="75" spans="1:4" ht="15.95" customHeight="1" x14ac:dyDescent="0.25">
      <c r="A75" s="17"/>
      <c r="B75" s="64"/>
      <c r="C75" s="16" t="s">
        <v>34</v>
      </c>
      <c r="D75" s="46">
        <f>D22/(D71-D26)</f>
        <v>1.2951858831591572</v>
      </c>
    </row>
    <row r="82" spans="4:4" x14ac:dyDescent="0.2">
      <c r="D82" s="15"/>
    </row>
  </sheetData>
  <pageMargins left="0.70866141732283472" right="0.70866141732283472" top="0.74803149606299213" bottom="0.74803149606299213" header="0.31496062992125984" footer="0.31496062992125984"/>
  <pageSetup paperSize="9" scale="62"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Toelichting Algemeen</vt:lpstr>
      <vt:lpstr>Bedrijven</vt:lpstr>
      <vt:lpstr>Inleiding</vt:lpstr>
      <vt:lpstr>Structuur</vt:lpstr>
      <vt:lpstr>Economie</vt:lpstr>
      <vt:lpstr>invul structuur</vt:lpstr>
      <vt:lpstr>voorbeeld structuur</vt:lpstr>
      <vt:lpstr>invuleconomisch</vt:lpstr>
      <vt:lpstr>invuleconomischvoorbeeld</vt:lpstr>
      <vt:lpstr>Toelichting per regel</vt:lpstr>
      <vt:lpstr>Toelichting</vt:lpstr>
      <vt:lpstr>Kengetallen</vt:lpstr>
      <vt:lpstr>Inleiding!Print_Area</vt:lpstr>
      <vt:lpstr>'invul structuur'!Print_Area</vt:lpstr>
      <vt:lpstr>invuleconomisch!Print_Area</vt:lpstr>
      <vt:lpstr>invuleconomischvoorbeeld!Print_Area</vt:lpstr>
      <vt:lpstr>'voorbeeld structuur'!Print_Area</vt:lpstr>
    </vt:vector>
  </TitlesOfParts>
  <Company>Ernst &amp; Young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 Stokkers</dc:creator>
  <cp:lastModifiedBy>Stokkers, Robert</cp:lastModifiedBy>
  <cp:lastPrinted>2016-03-07T11:16:28Z</cp:lastPrinted>
  <dcterms:created xsi:type="dcterms:W3CDTF">2012-02-09T08:46:24Z</dcterms:created>
  <dcterms:modified xsi:type="dcterms:W3CDTF">2016-03-08T15:36:11Z</dcterms:modified>
</cp:coreProperties>
</file>